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 March, 2025\"/>
    </mc:Choice>
  </mc:AlternateContent>
  <xr:revisionPtr revIDLastSave="0" documentId="13_ncr:1_{33FC4520-982B-486E-BBC7-8AE948E56B6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7" i="2" l="1"/>
  <c r="Q197" i="2"/>
  <c r="P197" i="2"/>
  <c r="O197" i="2"/>
  <c r="R193" i="2"/>
  <c r="Q193" i="2"/>
  <c r="P193" i="2"/>
  <c r="O193" i="2"/>
  <c r="R192" i="2"/>
  <c r="Q192" i="2"/>
  <c r="P192" i="2"/>
  <c r="O192" i="2"/>
  <c r="R181" i="2"/>
  <c r="Q181" i="2"/>
  <c r="P181" i="2"/>
  <c r="O181" i="2"/>
  <c r="R180" i="2"/>
  <c r="R178" i="2" s="1"/>
  <c r="Q180" i="2"/>
  <c r="Q178" i="2" s="1"/>
  <c r="P180" i="2"/>
  <c r="P178" i="2" s="1"/>
  <c r="O180" i="2"/>
  <c r="O178" i="2" s="1"/>
  <c r="R175" i="2"/>
  <c r="Q175" i="2"/>
  <c r="P175" i="2"/>
  <c r="O175" i="2"/>
  <c r="R169" i="2"/>
  <c r="Q169" i="2"/>
  <c r="Q165" i="2" s="1"/>
  <c r="P169" i="2"/>
  <c r="P165" i="2" s="1"/>
  <c r="O169" i="2"/>
  <c r="O165" i="2" s="1"/>
  <c r="R166" i="2"/>
  <c r="R165" i="2" s="1"/>
  <c r="Q166" i="2"/>
  <c r="P166" i="2"/>
  <c r="O166" i="2"/>
  <c r="R161" i="2"/>
  <c r="Q161" i="2"/>
  <c r="P161" i="2"/>
  <c r="O161" i="2"/>
  <c r="R147" i="2"/>
  <c r="R146" i="2" s="1"/>
  <c r="Q147" i="2"/>
  <c r="Q146" i="2" s="1"/>
  <c r="P147" i="2"/>
  <c r="O147" i="2"/>
  <c r="O146" i="2" s="1"/>
  <c r="P146" i="2"/>
  <c r="R143" i="2"/>
  <c r="Q143" i="2"/>
  <c r="P143" i="2"/>
  <c r="O143" i="2"/>
  <c r="R140" i="2"/>
  <c r="Q140" i="2"/>
  <c r="Q137" i="2" s="1"/>
  <c r="P140" i="2"/>
  <c r="P137" i="2" s="1"/>
  <c r="P133" i="2" s="1"/>
  <c r="O140" i="2"/>
  <c r="O137" i="2" s="1"/>
  <c r="O133" i="2" s="1"/>
  <c r="R137" i="2"/>
  <c r="N137" i="2"/>
  <c r="M137" i="2"/>
  <c r="L137" i="2"/>
  <c r="G137" i="2"/>
  <c r="R134" i="2"/>
  <c r="Q134" i="2"/>
  <c r="P134" i="2"/>
  <c r="O134" i="2"/>
  <c r="R126" i="2"/>
  <c r="Q126" i="2"/>
  <c r="P126" i="2"/>
  <c r="O126" i="2"/>
  <c r="R122" i="2"/>
  <c r="Q122" i="2"/>
  <c r="P122" i="2"/>
  <c r="O122" i="2"/>
  <c r="R118" i="2"/>
  <c r="Q118" i="2"/>
  <c r="P118" i="2"/>
  <c r="O118" i="2"/>
  <c r="R114" i="2"/>
  <c r="Q114" i="2"/>
  <c r="P114" i="2"/>
  <c r="O114" i="2"/>
  <c r="O113" i="2" s="1"/>
  <c r="R109" i="2"/>
  <c r="Q109" i="2"/>
  <c r="P109" i="2"/>
  <c r="O109" i="2"/>
  <c r="G197" i="2"/>
  <c r="F197" i="2"/>
  <c r="E197" i="2"/>
  <c r="D197" i="2"/>
  <c r="C197" i="2"/>
  <c r="B197" i="2"/>
  <c r="G193" i="2"/>
  <c r="G192" i="2" s="1"/>
  <c r="F193" i="2"/>
  <c r="F192" i="2" s="1"/>
  <c r="E193" i="2"/>
  <c r="E192" i="2" s="1"/>
  <c r="D193" i="2"/>
  <c r="C193" i="2"/>
  <c r="C192" i="2" s="1"/>
  <c r="B193" i="2"/>
  <c r="B192" i="2" s="1"/>
  <c r="D192" i="2"/>
  <c r="G181" i="2"/>
  <c r="G180" i="2" s="1"/>
  <c r="G178" i="2" s="1"/>
  <c r="F181" i="2"/>
  <c r="E181" i="2"/>
  <c r="D181" i="2"/>
  <c r="C181" i="2"/>
  <c r="C180" i="2" s="1"/>
  <c r="C178" i="2" s="1"/>
  <c r="B181" i="2"/>
  <c r="B180" i="2" s="1"/>
  <c r="B178" i="2" s="1"/>
  <c r="F180" i="2"/>
  <c r="F178" i="2" s="1"/>
  <c r="E180" i="2"/>
  <c r="E178" i="2" s="1"/>
  <c r="D180" i="2"/>
  <c r="D178" i="2" s="1"/>
  <c r="G175" i="2"/>
  <c r="F175" i="2"/>
  <c r="E175" i="2"/>
  <c r="D175" i="2"/>
  <c r="C175" i="2"/>
  <c r="B175" i="2"/>
  <c r="G169" i="2"/>
  <c r="F169" i="2"/>
  <c r="E169" i="2"/>
  <c r="E165" i="2" s="1"/>
  <c r="D169" i="2"/>
  <c r="D165" i="2" s="1"/>
  <c r="C169" i="2"/>
  <c r="B169" i="2"/>
  <c r="G166" i="2"/>
  <c r="F166" i="2"/>
  <c r="E166" i="2"/>
  <c r="D166" i="2"/>
  <c r="C166" i="2"/>
  <c r="B166" i="2"/>
  <c r="G161" i="2"/>
  <c r="F161" i="2"/>
  <c r="E161" i="2"/>
  <c r="D161" i="2"/>
  <c r="C161" i="2"/>
  <c r="B161" i="2"/>
  <c r="G147" i="2"/>
  <c r="G146" i="2" s="1"/>
  <c r="F147" i="2"/>
  <c r="F146" i="2" s="1"/>
  <c r="E147" i="2"/>
  <c r="D147" i="2"/>
  <c r="C147" i="2"/>
  <c r="B147" i="2"/>
  <c r="B146" i="2" s="1"/>
  <c r="E146" i="2"/>
  <c r="D146" i="2"/>
  <c r="C146" i="2"/>
  <c r="G143" i="2"/>
  <c r="F143" i="2"/>
  <c r="E143" i="2"/>
  <c r="D143" i="2"/>
  <c r="C143" i="2"/>
  <c r="B143" i="2"/>
  <c r="G140" i="2"/>
  <c r="F140" i="2"/>
  <c r="F137" i="2" s="1"/>
  <c r="F133" i="2" s="1"/>
  <c r="E140" i="2"/>
  <c r="D140" i="2"/>
  <c r="D137" i="2" s="1"/>
  <c r="C140" i="2"/>
  <c r="C137" i="2" s="1"/>
  <c r="C133" i="2" s="1"/>
  <c r="B140" i="2"/>
  <c r="E137" i="2"/>
  <c r="E133" i="2" s="1"/>
  <c r="B137" i="2"/>
  <c r="G134" i="2"/>
  <c r="F134" i="2"/>
  <c r="E134" i="2"/>
  <c r="D134" i="2"/>
  <c r="C134" i="2"/>
  <c r="B134" i="2"/>
  <c r="B133" i="2"/>
  <c r="G126" i="2"/>
  <c r="F126" i="2"/>
  <c r="E126" i="2"/>
  <c r="D126" i="2"/>
  <c r="C126" i="2"/>
  <c r="B126" i="2"/>
  <c r="G122" i="2"/>
  <c r="F122" i="2"/>
  <c r="E122" i="2"/>
  <c r="D122" i="2"/>
  <c r="C122" i="2"/>
  <c r="B122" i="2"/>
  <c r="G118" i="2"/>
  <c r="F118" i="2"/>
  <c r="E118" i="2"/>
  <c r="E113" i="2" s="1"/>
  <c r="D118" i="2"/>
  <c r="C118" i="2"/>
  <c r="B118" i="2"/>
  <c r="G114" i="2"/>
  <c r="F114" i="2"/>
  <c r="E114" i="2"/>
  <c r="D114" i="2"/>
  <c r="C114" i="2"/>
  <c r="B114" i="2"/>
  <c r="G109" i="2"/>
  <c r="F109" i="2"/>
  <c r="E109" i="2"/>
  <c r="D109" i="2"/>
  <c r="C109" i="2"/>
  <c r="B109" i="2"/>
  <c r="R96" i="2"/>
  <c r="Q96" i="2"/>
  <c r="P96" i="2"/>
  <c r="O96" i="2"/>
  <c r="R92" i="2"/>
  <c r="R91" i="2" s="1"/>
  <c r="Q92" i="2"/>
  <c r="Q91" i="2" s="1"/>
  <c r="P92" i="2"/>
  <c r="O92" i="2"/>
  <c r="O91" i="2" s="1"/>
  <c r="P91" i="2"/>
  <c r="R80" i="2"/>
  <c r="R79" i="2" s="1"/>
  <c r="R77" i="2" s="1"/>
  <c r="Q80" i="2"/>
  <c r="Q79" i="2" s="1"/>
  <c r="Q77" i="2" s="1"/>
  <c r="P80" i="2"/>
  <c r="P79" i="2" s="1"/>
  <c r="P77" i="2" s="1"/>
  <c r="O80" i="2"/>
  <c r="O79" i="2"/>
  <c r="O77" i="2" s="1"/>
  <c r="R74" i="2"/>
  <c r="Q74" i="2"/>
  <c r="P74" i="2"/>
  <c r="O74" i="2"/>
  <c r="R68" i="2"/>
  <c r="Q68" i="2"/>
  <c r="P68" i="2"/>
  <c r="O68" i="2"/>
  <c r="R65" i="2"/>
  <c r="Q65" i="2"/>
  <c r="P65" i="2"/>
  <c r="P64" i="2" s="1"/>
  <c r="O65" i="2"/>
  <c r="R60" i="2"/>
  <c r="Q60" i="2"/>
  <c r="P60" i="2"/>
  <c r="O60" i="2"/>
  <c r="R46" i="2"/>
  <c r="R45" i="2" s="1"/>
  <c r="Q46" i="2"/>
  <c r="Q45" i="2" s="1"/>
  <c r="P46" i="2"/>
  <c r="P45" i="2" s="1"/>
  <c r="O46" i="2"/>
  <c r="O45" i="2" s="1"/>
  <c r="R42" i="2"/>
  <c r="Q42" i="2"/>
  <c r="P42" i="2"/>
  <c r="O42" i="2"/>
  <c r="R39" i="2"/>
  <c r="R36" i="2" s="1"/>
  <c r="Q39" i="2"/>
  <c r="Q36" i="2" s="1"/>
  <c r="P39" i="2"/>
  <c r="P36" i="2" s="1"/>
  <c r="O39" i="2"/>
  <c r="O36" i="2" s="1"/>
  <c r="O32" i="2" s="1"/>
  <c r="R33" i="2"/>
  <c r="Q33" i="2"/>
  <c r="P33" i="2"/>
  <c r="P32" i="2" s="1"/>
  <c r="O33" i="2"/>
  <c r="R25" i="2"/>
  <c r="Q25" i="2"/>
  <c r="P25" i="2"/>
  <c r="O25" i="2"/>
  <c r="O12" i="2" s="1"/>
  <c r="R21" i="2"/>
  <c r="Q21" i="2"/>
  <c r="P21" i="2"/>
  <c r="O21" i="2"/>
  <c r="R17" i="2"/>
  <c r="Q17" i="2"/>
  <c r="P17" i="2"/>
  <c r="O17" i="2"/>
  <c r="R13" i="2"/>
  <c r="Q13" i="2"/>
  <c r="P13" i="2"/>
  <c r="O13" i="2"/>
  <c r="R8" i="2"/>
  <c r="Q8" i="2"/>
  <c r="P8" i="2"/>
  <c r="O8" i="2"/>
  <c r="G96" i="2"/>
  <c r="F96" i="2"/>
  <c r="E96" i="2"/>
  <c r="D96" i="2"/>
  <c r="C96" i="2"/>
  <c r="B96" i="2"/>
  <c r="G92" i="2"/>
  <c r="G91" i="2" s="1"/>
  <c r="F92" i="2"/>
  <c r="F91" i="2" s="1"/>
  <c r="E92" i="2"/>
  <c r="E91" i="2" s="1"/>
  <c r="D92" i="2"/>
  <c r="C92" i="2"/>
  <c r="C91" i="2" s="1"/>
  <c r="B92" i="2"/>
  <c r="B91" i="2" s="1"/>
  <c r="D91" i="2"/>
  <c r="G80" i="2"/>
  <c r="G79" i="2" s="1"/>
  <c r="G77" i="2" s="1"/>
  <c r="F80" i="2"/>
  <c r="F79" i="2" s="1"/>
  <c r="F77" i="2" s="1"/>
  <c r="E80" i="2"/>
  <c r="E79" i="2" s="1"/>
  <c r="E77" i="2" s="1"/>
  <c r="D80" i="2"/>
  <c r="D79" i="2" s="1"/>
  <c r="D77" i="2" s="1"/>
  <c r="C80" i="2"/>
  <c r="C79" i="2" s="1"/>
  <c r="C77" i="2" s="1"/>
  <c r="B80" i="2"/>
  <c r="B79" i="2" s="1"/>
  <c r="B77" i="2" s="1"/>
  <c r="G74" i="2"/>
  <c r="F74" i="2"/>
  <c r="E74" i="2"/>
  <c r="D74" i="2"/>
  <c r="C74" i="2"/>
  <c r="B74" i="2"/>
  <c r="G68" i="2"/>
  <c r="F68" i="2"/>
  <c r="E68" i="2"/>
  <c r="E64" i="2" s="1"/>
  <c r="D68" i="2"/>
  <c r="C68" i="2"/>
  <c r="B68" i="2"/>
  <c r="G65" i="2"/>
  <c r="F65" i="2"/>
  <c r="E65" i="2"/>
  <c r="D65" i="2"/>
  <c r="D64" i="2" s="1"/>
  <c r="C65" i="2"/>
  <c r="B65" i="2"/>
  <c r="G60" i="2"/>
  <c r="F60" i="2"/>
  <c r="E60" i="2"/>
  <c r="D60" i="2"/>
  <c r="C60" i="2"/>
  <c r="B60" i="2"/>
  <c r="G46" i="2"/>
  <c r="F46" i="2"/>
  <c r="E46" i="2"/>
  <c r="E45" i="2" s="1"/>
  <c r="D46" i="2"/>
  <c r="D45" i="2" s="1"/>
  <c r="C46" i="2"/>
  <c r="C45" i="2" s="1"/>
  <c r="B46" i="2"/>
  <c r="B45" i="2" s="1"/>
  <c r="G45" i="2"/>
  <c r="F45" i="2"/>
  <c r="G42" i="2"/>
  <c r="F42" i="2"/>
  <c r="E42" i="2"/>
  <c r="D42" i="2"/>
  <c r="C42" i="2"/>
  <c r="B42" i="2"/>
  <c r="G39" i="2"/>
  <c r="F39" i="2"/>
  <c r="E39" i="2"/>
  <c r="E36" i="2" s="1"/>
  <c r="D39" i="2"/>
  <c r="D36" i="2" s="1"/>
  <c r="D32" i="2" s="1"/>
  <c r="C39" i="2"/>
  <c r="C36" i="2" s="1"/>
  <c r="B39" i="2"/>
  <c r="B36" i="2" s="1"/>
  <c r="G36" i="2"/>
  <c r="F36" i="2"/>
  <c r="G33" i="2"/>
  <c r="F33" i="2"/>
  <c r="E33" i="2"/>
  <c r="D33" i="2"/>
  <c r="C33" i="2"/>
  <c r="B33" i="2"/>
  <c r="G25" i="2"/>
  <c r="F25" i="2"/>
  <c r="E25" i="2"/>
  <c r="D25" i="2"/>
  <c r="C25" i="2"/>
  <c r="B25" i="2"/>
  <c r="G21" i="2"/>
  <c r="F21" i="2"/>
  <c r="E21" i="2"/>
  <c r="D21" i="2"/>
  <c r="C21" i="2"/>
  <c r="B21" i="2"/>
  <c r="G17" i="2"/>
  <c r="F17" i="2"/>
  <c r="E17" i="2"/>
  <c r="D17" i="2"/>
  <c r="C17" i="2"/>
  <c r="B17" i="2"/>
  <c r="G13" i="2"/>
  <c r="F13" i="2"/>
  <c r="E13" i="2"/>
  <c r="D13" i="2"/>
  <c r="C13" i="2"/>
  <c r="B13" i="2"/>
  <c r="G8" i="2"/>
  <c r="F8" i="2"/>
  <c r="E8" i="2"/>
  <c r="D8" i="2"/>
  <c r="C8" i="2"/>
  <c r="B8" i="2"/>
  <c r="O64" i="2" l="1"/>
  <c r="B12" i="2"/>
  <c r="B32" i="2"/>
  <c r="Q64" i="2"/>
  <c r="D113" i="2"/>
  <c r="R64" i="2"/>
  <c r="G12" i="2"/>
  <c r="E32" i="2"/>
  <c r="E7" i="2" s="1"/>
  <c r="P113" i="2"/>
  <c r="R133" i="2"/>
  <c r="Q133" i="2"/>
  <c r="O108" i="2"/>
  <c r="P108" i="2"/>
  <c r="Q113" i="2"/>
  <c r="R113" i="2"/>
  <c r="F165" i="2"/>
  <c r="G165" i="2"/>
  <c r="B165" i="2"/>
  <c r="C165" i="2"/>
  <c r="G133" i="2"/>
  <c r="D133" i="2"/>
  <c r="D108" i="2" s="1"/>
  <c r="C113" i="2"/>
  <c r="F113" i="2"/>
  <c r="G113" i="2"/>
  <c r="B113" i="2"/>
  <c r="E108" i="2"/>
  <c r="Q32" i="2"/>
  <c r="R32" i="2"/>
  <c r="O7" i="2"/>
  <c r="P12" i="2"/>
  <c r="P7" i="2" s="1"/>
  <c r="Q12" i="2"/>
  <c r="R12" i="2"/>
  <c r="R7" i="2" s="1"/>
  <c r="F64" i="2"/>
  <c r="G64" i="2"/>
  <c r="B64" i="2"/>
  <c r="C64" i="2"/>
  <c r="G32" i="2"/>
  <c r="F32" i="2"/>
  <c r="B7" i="2"/>
  <c r="C32" i="2"/>
  <c r="D12" i="2"/>
  <c r="D7" i="2" s="1"/>
  <c r="E12" i="2"/>
  <c r="F12" i="2"/>
  <c r="C12" i="2"/>
  <c r="C7" i="2" l="1"/>
  <c r="R108" i="2"/>
  <c r="Q108" i="2"/>
  <c r="F108" i="2"/>
  <c r="C108" i="2"/>
  <c r="B108" i="2"/>
  <c r="G108" i="2"/>
  <c r="Q7" i="2"/>
  <c r="G7" i="2"/>
  <c r="F7" i="2"/>
  <c r="K88" i="2" l="1"/>
  <c r="I88" i="2"/>
  <c r="I94" i="2"/>
  <c r="I98" i="2"/>
  <c r="I134" i="2"/>
  <c r="H134" i="2"/>
  <c r="I138" i="2"/>
  <c r="H138" i="2"/>
  <c r="K143" i="2"/>
  <c r="J143" i="2"/>
  <c r="K144" i="2"/>
  <c r="J144" i="2"/>
  <c r="I145" i="2"/>
  <c r="H145" i="2"/>
  <c r="K199" i="2"/>
  <c r="J199" i="2"/>
  <c r="K194" i="2" l="1"/>
  <c r="J194" i="2"/>
  <c r="K193" i="2"/>
  <c r="J193" i="2"/>
  <c r="K188" i="2"/>
  <c r="J188" i="2"/>
  <c r="H7" i="2" l="1"/>
  <c r="S11" i="2"/>
  <c r="I167" i="2" l="1"/>
  <c r="H167" i="2"/>
  <c r="I195" i="2" l="1"/>
  <c r="H195" i="2"/>
  <c r="I194" i="2"/>
  <c r="H194" i="2"/>
  <c r="I193" i="2"/>
  <c r="H193" i="2"/>
  <c r="I199" i="2" l="1"/>
  <c r="H199" i="2"/>
  <c r="K148" i="2" l="1"/>
  <c r="J148" i="2"/>
  <c r="K50" i="2" l="1"/>
  <c r="J50" i="2"/>
  <c r="I50" i="2"/>
  <c r="H50" i="2"/>
  <c r="K62" i="2"/>
  <c r="I62" i="2"/>
  <c r="K94" i="2"/>
  <c r="I136" i="2"/>
  <c r="H136" i="2"/>
  <c r="I188" i="2"/>
  <c r="H188" i="2"/>
  <c r="K195" i="2"/>
  <c r="J195" i="2"/>
  <c r="I183" i="2" l="1"/>
  <c r="H183" i="2"/>
  <c r="I144" i="2" l="1"/>
  <c r="H144" i="2"/>
  <c r="I143" i="2"/>
  <c r="H143" i="2"/>
  <c r="K172" i="2" l="1"/>
  <c r="J172" i="2"/>
  <c r="I172" i="2"/>
  <c r="H172" i="2"/>
  <c r="K40" i="2" l="1"/>
  <c r="J40" i="2"/>
  <c r="K167" i="2" l="1"/>
  <c r="J167" i="2"/>
  <c r="H189" i="2" l="1"/>
  <c r="T167" i="2" l="1"/>
  <c r="S167" i="2"/>
  <c r="T88" i="2"/>
  <c r="K130" i="2"/>
  <c r="J130" i="2"/>
  <c r="K163" i="2" l="1"/>
  <c r="J163" i="2"/>
  <c r="I163" i="2"/>
  <c r="H163" i="2"/>
  <c r="K170" i="2" l="1"/>
  <c r="J170" i="2"/>
  <c r="H200" i="2"/>
  <c r="H198" i="2"/>
  <c r="H196" i="2"/>
  <c r="H191" i="2"/>
  <c r="H190" i="2"/>
  <c r="H187" i="2"/>
  <c r="H185" i="2"/>
  <c r="H184" i="2"/>
  <c r="H182" i="2"/>
  <c r="H179" i="2"/>
  <c r="H177" i="2"/>
  <c r="H176" i="2"/>
  <c r="H174" i="2"/>
  <c r="H173" i="2"/>
  <c r="H171" i="2"/>
  <c r="H170" i="2"/>
  <c r="H168" i="2"/>
  <c r="H164" i="2"/>
  <c r="H162" i="2"/>
  <c r="H153" i="2"/>
  <c r="H152" i="2"/>
  <c r="H151" i="2"/>
  <c r="H150" i="2"/>
  <c r="H149" i="2"/>
  <c r="H142" i="2"/>
  <c r="H141" i="2"/>
  <c r="H139" i="2"/>
  <c r="H135" i="2"/>
  <c r="H132" i="2"/>
  <c r="H130" i="2"/>
  <c r="H129" i="2"/>
  <c r="H128" i="2"/>
  <c r="H127" i="2"/>
  <c r="H125" i="2"/>
  <c r="H124" i="2"/>
  <c r="H123" i="2"/>
  <c r="H121" i="2"/>
  <c r="H120" i="2"/>
  <c r="H119" i="2"/>
  <c r="H117" i="2"/>
  <c r="H116" i="2"/>
  <c r="H115" i="2"/>
  <c r="H112" i="2"/>
  <c r="H111" i="2"/>
  <c r="H110" i="2"/>
  <c r="H109" i="2"/>
  <c r="I40" i="2"/>
  <c r="H40" i="2"/>
  <c r="H197" i="2"/>
  <c r="H192" i="2"/>
  <c r="H186" i="2"/>
  <c r="H175" i="2"/>
  <c r="H166" i="2"/>
  <c r="H122" i="2"/>
  <c r="H137" i="2" l="1"/>
  <c r="H118" i="2"/>
  <c r="H126" i="2"/>
  <c r="H140" i="2"/>
  <c r="H146" i="2"/>
  <c r="H181" i="2"/>
  <c r="H180" i="2"/>
  <c r="H147" i="2"/>
  <c r="H114" i="2"/>
  <c r="H169" i="2"/>
  <c r="H165" i="2" l="1"/>
  <c r="H178" i="2"/>
  <c r="H133" i="2"/>
  <c r="H113" i="2"/>
  <c r="T141" i="2" l="1"/>
  <c r="S141" i="2"/>
  <c r="I141" i="2" l="1"/>
  <c r="H161" i="2" l="1"/>
  <c r="H108" i="2"/>
  <c r="K141" i="2"/>
  <c r="J141" i="2"/>
  <c r="T118" i="2" l="1"/>
  <c r="E61" i="3" l="1"/>
  <c r="C61" i="3"/>
  <c r="C27" i="3"/>
  <c r="C48" i="3"/>
  <c r="B61" i="3"/>
  <c r="D61" i="3"/>
  <c r="E48" i="3"/>
  <c r="B27" i="3"/>
  <c r="D27" i="3"/>
  <c r="E27" i="3"/>
  <c r="C14" i="3"/>
  <c r="E14" i="3"/>
  <c r="T170" i="2" l="1"/>
  <c r="S170" i="2"/>
  <c r="T194" i="2"/>
  <c r="S194" i="2"/>
  <c r="T24" i="2" l="1"/>
  <c r="S24" i="2"/>
  <c r="K61" i="2"/>
  <c r="K24" i="2"/>
  <c r="J24" i="2"/>
  <c r="T122" i="2" l="1"/>
  <c r="I192" i="2" l="1"/>
  <c r="I196" i="2"/>
  <c r="T48" i="2" l="1"/>
  <c r="S48" i="2"/>
  <c r="K192" i="2"/>
  <c r="J192" i="2"/>
  <c r="K183" i="2"/>
  <c r="J183" i="2"/>
  <c r="K48" i="2"/>
  <c r="J48" i="2"/>
  <c r="I48" i="2"/>
  <c r="H48" i="2"/>
  <c r="I170" i="2" l="1"/>
  <c r="K95" i="2" l="1"/>
  <c r="K93" i="2"/>
  <c r="K92" i="2"/>
  <c r="K91" i="2"/>
  <c r="I130" i="2" l="1"/>
  <c r="K44" i="2"/>
  <c r="J44" i="2"/>
  <c r="I44" i="2"/>
  <c r="H44" i="2"/>
  <c r="T94" i="2" l="1"/>
  <c r="H25" i="2"/>
  <c r="H21" i="2"/>
  <c r="H17" i="2"/>
  <c r="H8" i="2"/>
  <c r="H42" i="2"/>
  <c r="H52" i="2"/>
  <c r="H49" i="2"/>
  <c r="H38" i="2"/>
  <c r="H34" i="2"/>
  <c r="H29" i="2"/>
  <c r="H28" i="2"/>
  <c r="H24" i="2"/>
  <c r="H20" i="2"/>
  <c r="H16" i="2"/>
  <c r="H10" i="2"/>
  <c r="H9" i="2"/>
  <c r="H11" i="2"/>
  <c r="H14" i="2"/>
  <c r="H15" i="2"/>
  <c r="H18" i="2"/>
  <c r="H19" i="2"/>
  <c r="H22" i="2"/>
  <c r="H23" i="2"/>
  <c r="H26" i="2"/>
  <c r="H27" i="2"/>
  <c r="H30" i="2"/>
  <c r="H31" i="2"/>
  <c r="H35" i="2"/>
  <c r="H37" i="2"/>
  <c r="H41" i="2"/>
  <c r="H43" i="2"/>
  <c r="H47" i="2"/>
  <c r="H51" i="2"/>
  <c r="H12" i="2" l="1"/>
  <c r="H46" i="2"/>
  <c r="H39" i="2"/>
  <c r="H45" i="2"/>
  <c r="H32" i="2"/>
  <c r="H36" i="2"/>
  <c r="H33" i="2"/>
  <c r="H13" i="2"/>
  <c r="K177" i="2"/>
  <c r="J177" i="2"/>
  <c r="I121" i="2"/>
  <c r="T195" i="2" l="1"/>
  <c r="S195" i="2"/>
  <c r="K121" i="2"/>
  <c r="J121" i="2"/>
  <c r="K196" i="2" l="1"/>
  <c r="J196" i="2"/>
  <c r="I95" i="2"/>
  <c r="I93" i="2"/>
  <c r="I92" i="2"/>
  <c r="I91" i="2"/>
  <c r="B38" i="3" l="1"/>
  <c r="C38" i="3"/>
  <c r="D38" i="3"/>
  <c r="E38" i="3"/>
  <c r="B34" i="3"/>
  <c r="C34" i="3"/>
  <c r="D34" i="3"/>
  <c r="E34" i="3"/>
  <c r="D32" i="3"/>
  <c r="E32" i="3"/>
  <c r="B32" i="3"/>
  <c r="C32" i="3"/>
  <c r="G32" i="3" l="1"/>
  <c r="F32" i="3"/>
  <c r="F38" i="3"/>
  <c r="G38" i="3"/>
  <c r="T125" i="2"/>
  <c r="S125" i="2"/>
  <c r="K125" i="2"/>
  <c r="J125" i="2"/>
  <c r="B35" i="3" l="1"/>
  <c r="B36" i="3"/>
  <c r="B37" i="3"/>
  <c r="B39" i="3"/>
  <c r="C39" i="3"/>
  <c r="D39" i="3"/>
  <c r="E39" i="3"/>
  <c r="E37" i="3"/>
  <c r="D37" i="3"/>
  <c r="C37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T44" i="2" l="1"/>
  <c r="S44" i="2"/>
  <c r="T144" i="2"/>
  <c r="S144" i="2"/>
  <c r="K152" i="2"/>
  <c r="J152" i="2"/>
  <c r="K63" i="2"/>
  <c r="K200" i="2" l="1"/>
  <c r="J200" i="2"/>
  <c r="I200" i="2"/>
  <c r="K198" i="2"/>
  <c r="J198" i="2"/>
  <c r="I198" i="2"/>
  <c r="K197" i="2"/>
  <c r="J197" i="2"/>
  <c r="I197" i="2"/>
  <c r="K191" i="2"/>
  <c r="J191" i="2"/>
  <c r="I191" i="2"/>
  <c r="K190" i="2"/>
  <c r="J190" i="2"/>
  <c r="I190" i="2"/>
  <c r="K189" i="2"/>
  <c r="J189" i="2"/>
  <c r="I189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82" i="2"/>
  <c r="J182" i="2"/>
  <c r="I182" i="2"/>
  <c r="K181" i="2"/>
  <c r="J181" i="2"/>
  <c r="I181" i="2"/>
  <c r="K180" i="2"/>
  <c r="J180" i="2"/>
  <c r="I180" i="2"/>
  <c r="K179" i="2"/>
  <c r="J179" i="2"/>
  <c r="I179" i="2"/>
  <c r="K178" i="2"/>
  <c r="J178" i="2"/>
  <c r="I178" i="2"/>
  <c r="I177" i="2"/>
  <c r="K176" i="2"/>
  <c r="J176" i="2"/>
  <c r="I176" i="2"/>
  <c r="K175" i="2"/>
  <c r="J175" i="2"/>
  <c r="I175" i="2"/>
  <c r="K174" i="2"/>
  <c r="J174" i="2"/>
  <c r="I174" i="2"/>
  <c r="K173" i="2"/>
  <c r="J173" i="2"/>
  <c r="I173" i="2"/>
  <c r="K171" i="2"/>
  <c r="J171" i="2"/>
  <c r="I171" i="2"/>
  <c r="K169" i="2"/>
  <c r="J169" i="2"/>
  <c r="I169" i="2"/>
  <c r="K168" i="2"/>
  <c r="J168" i="2"/>
  <c r="I168" i="2"/>
  <c r="K166" i="2"/>
  <c r="J166" i="2"/>
  <c r="I166" i="2"/>
  <c r="K165" i="2"/>
  <c r="J165" i="2"/>
  <c r="I165" i="2"/>
  <c r="K164" i="2"/>
  <c r="J164" i="2"/>
  <c r="I164" i="2"/>
  <c r="K162" i="2"/>
  <c r="J162" i="2"/>
  <c r="I162" i="2"/>
  <c r="K153" i="2"/>
  <c r="J153" i="2"/>
  <c r="I153" i="2"/>
  <c r="I152" i="2"/>
  <c r="K151" i="2"/>
  <c r="J151" i="2"/>
  <c r="I151" i="2"/>
  <c r="K150" i="2"/>
  <c r="J150" i="2"/>
  <c r="I150" i="2"/>
  <c r="K149" i="2"/>
  <c r="J149" i="2"/>
  <c r="I149" i="2"/>
  <c r="K147" i="2"/>
  <c r="J147" i="2"/>
  <c r="I147" i="2"/>
  <c r="K146" i="2"/>
  <c r="J146" i="2"/>
  <c r="I146" i="2"/>
  <c r="K142" i="2"/>
  <c r="J142" i="2"/>
  <c r="I142" i="2"/>
  <c r="K140" i="2"/>
  <c r="J140" i="2"/>
  <c r="I140" i="2"/>
  <c r="K139" i="2"/>
  <c r="J139" i="2"/>
  <c r="I139" i="2"/>
  <c r="K136" i="2"/>
  <c r="J136" i="2"/>
  <c r="K135" i="2"/>
  <c r="J135" i="2"/>
  <c r="I135" i="2"/>
  <c r="K134" i="2"/>
  <c r="J134" i="2"/>
  <c r="K133" i="2"/>
  <c r="J133" i="2"/>
  <c r="I133" i="2"/>
  <c r="K132" i="2"/>
  <c r="J132" i="2"/>
  <c r="I132" i="2"/>
  <c r="K129" i="2"/>
  <c r="J129" i="2"/>
  <c r="I129" i="2"/>
  <c r="K128" i="2"/>
  <c r="J128" i="2"/>
  <c r="I128" i="2"/>
  <c r="K127" i="2"/>
  <c r="J127" i="2"/>
  <c r="I127" i="2"/>
  <c r="K126" i="2"/>
  <c r="J126" i="2"/>
  <c r="I126" i="2"/>
  <c r="I125" i="2"/>
  <c r="K124" i="2"/>
  <c r="J124" i="2"/>
  <c r="I124" i="2"/>
  <c r="K123" i="2"/>
  <c r="J123" i="2"/>
  <c r="I123" i="2"/>
  <c r="K122" i="2"/>
  <c r="J122" i="2"/>
  <c r="I122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98" i="2"/>
  <c r="K97" i="2"/>
  <c r="I97" i="2"/>
  <c r="K96" i="2"/>
  <c r="I96" i="2"/>
  <c r="K90" i="2"/>
  <c r="I90" i="2"/>
  <c r="K89" i="2"/>
  <c r="I89" i="2"/>
  <c r="K87" i="2"/>
  <c r="I87" i="2"/>
  <c r="K86" i="2"/>
  <c r="I86" i="2"/>
  <c r="K85" i="2"/>
  <c r="I85" i="2"/>
  <c r="K84" i="2"/>
  <c r="I84" i="2"/>
  <c r="K83" i="2"/>
  <c r="I83" i="2"/>
  <c r="K82" i="2"/>
  <c r="I82" i="2"/>
  <c r="K81" i="2"/>
  <c r="I81" i="2"/>
  <c r="K80" i="2"/>
  <c r="I80" i="2"/>
  <c r="K79" i="2"/>
  <c r="I79" i="2"/>
  <c r="K78" i="2"/>
  <c r="I78" i="2"/>
  <c r="K77" i="2"/>
  <c r="I77" i="2"/>
  <c r="K76" i="2"/>
  <c r="I76" i="2"/>
  <c r="K75" i="2"/>
  <c r="I75" i="2"/>
  <c r="K74" i="2"/>
  <c r="I74" i="2"/>
  <c r="K73" i="2"/>
  <c r="I73" i="2"/>
  <c r="K72" i="2"/>
  <c r="I72" i="2"/>
  <c r="K71" i="2"/>
  <c r="I71" i="2"/>
  <c r="K70" i="2"/>
  <c r="I70" i="2"/>
  <c r="K69" i="2"/>
  <c r="I69" i="2"/>
  <c r="K68" i="2"/>
  <c r="I68" i="2"/>
  <c r="K67" i="2"/>
  <c r="I67" i="2"/>
  <c r="K66" i="2"/>
  <c r="I66" i="2"/>
  <c r="K65" i="2"/>
  <c r="I65" i="2"/>
  <c r="K64" i="2"/>
  <c r="I64" i="2"/>
  <c r="I63" i="2"/>
  <c r="I61" i="2"/>
  <c r="K51" i="2"/>
  <c r="J51" i="2"/>
  <c r="I51" i="2"/>
  <c r="K49" i="2"/>
  <c r="J49" i="2"/>
  <c r="I49" i="2"/>
  <c r="K47" i="2"/>
  <c r="J47" i="2"/>
  <c r="I47" i="2"/>
  <c r="K46" i="2"/>
  <c r="J46" i="2"/>
  <c r="I46" i="2"/>
  <c r="K45" i="2"/>
  <c r="J45" i="2"/>
  <c r="I45" i="2"/>
  <c r="K43" i="2"/>
  <c r="J43" i="2"/>
  <c r="I43" i="2"/>
  <c r="K42" i="2"/>
  <c r="J42" i="2"/>
  <c r="I42" i="2"/>
  <c r="K41" i="2"/>
  <c r="J41" i="2"/>
  <c r="I41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161" i="2"/>
  <c r="J137" i="2" l="1"/>
  <c r="I137" i="2"/>
  <c r="K137" i="2"/>
  <c r="J108" i="2"/>
  <c r="J161" i="2"/>
  <c r="I161" i="2"/>
  <c r="K108" i="2" l="1"/>
  <c r="I108" i="2"/>
  <c r="T63" i="2"/>
  <c r="S9" i="2" l="1"/>
  <c r="S10" i="2"/>
  <c r="T196" i="2" l="1"/>
  <c r="S196" i="2"/>
  <c r="T143" i="2"/>
  <c r="S143" i="2"/>
  <c r="K60" i="2" l="1"/>
  <c r="I60" i="2"/>
  <c r="T139" i="2" l="1"/>
  <c r="S139" i="2"/>
  <c r="T138" i="2"/>
  <c r="S138" i="2"/>
  <c r="S148" i="2" l="1"/>
  <c r="S149" i="2"/>
  <c r="S150" i="2"/>
  <c r="S151" i="2"/>
  <c r="S152" i="2"/>
  <c r="S153" i="2"/>
  <c r="T188" i="2" l="1"/>
  <c r="S188" i="2"/>
  <c r="S112" i="2" l="1"/>
  <c r="T112" i="2"/>
  <c r="T200" i="2" l="1"/>
  <c r="S200" i="2"/>
  <c r="T199" i="2"/>
  <c r="S199" i="2"/>
  <c r="T198" i="2"/>
  <c r="S198" i="2"/>
  <c r="T191" i="2"/>
  <c r="S191" i="2"/>
  <c r="T190" i="2"/>
  <c r="S190" i="2"/>
  <c r="T189" i="2"/>
  <c r="S189" i="2"/>
  <c r="T187" i="2"/>
  <c r="S187" i="2"/>
  <c r="T185" i="2"/>
  <c r="S185" i="2"/>
  <c r="T184" i="2"/>
  <c r="S184" i="2"/>
  <c r="T183" i="2"/>
  <c r="S183" i="2"/>
  <c r="T182" i="2"/>
  <c r="S182" i="2"/>
  <c r="T179" i="2"/>
  <c r="S179" i="2"/>
  <c r="T177" i="2"/>
  <c r="S177" i="2"/>
  <c r="T176" i="2"/>
  <c r="S176" i="2"/>
  <c r="T174" i="2"/>
  <c r="S174" i="2"/>
  <c r="T173" i="2"/>
  <c r="S173" i="2"/>
  <c r="T172" i="2"/>
  <c r="S172" i="2"/>
  <c r="T171" i="2"/>
  <c r="S171" i="2"/>
  <c r="T168" i="2"/>
  <c r="S168" i="2"/>
  <c r="T164" i="2"/>
  <c r="S164" i="2"/>
  <c r="T163" i="2"/>
  <c r="S163" i="2"/>
  <c r="T162" i="2"/>
  <c r="S162" i="2"/>
  <c r="T153" i="2"/>
  <c r="T152" i="2"/>
  <c r="T151" i="2"/>
  <c r="T150" i="2"/>
  <c r="T149" i="2"/>
  <c r="T148" i="2"/>
  <c r="T142" i="2"/>
  <c r="S142" i="2"/>
  <c r="T136" i="2"/>
  <c r="S136" i="2"/>
  <c r="T135" i="2"/>
  <c r="S135" i="2"/>
  <c r="T132" i="2"/>
  <c r="S132" i="2"/>
  <c r="T131" i="2"/>
  <c r="S131" i="2"/>
  <c r="T130" i="2"/>
  <c r="S130" i="2"/>
  <c r="T129" i="2"/>
  <c r="S129" i="2"/>
  <c r="T128" i="2"/>
  <c r="S128" i="2"/>
  <c r="T127" i="2"/>
  <c r="S127" i="2"/>
  <c r="T124" i="2"/>
  <c r="S124" i="2"/>
  <c r="T123" i="2"/>
  <c r="S123" i="2"/>
  <c r="T121" i="2"/>
  <c r="S121" i="2"/>
  <c r="T120" i="2"/>
  <c r="S120" i="2"/>
  <c r="T119" i="2"/>
  <c r="S119" i="2"/>
  <c r="T117" i="2"/>
  <c r="S117" i="2"/>
  <c r="T116" i="2"/>
  <c r="S116" i="2"/>
  <c r="T115" i="2"/>
  <c r="S115" i="2"/>
  <c r="T111" i="2"/>
  <c r="S111" i="2"/>
  <c r="T110" i="2"/>
  <c r="S110" i="2"/>
  <c r="T99" i="2"/>
  <c r="T98" i="2"/>
  <c r="T97" i="2"/>
  <c r="T95" i="2"/>
  <c r="T93" i="2"/>
  <c r="T90" i="2"/>
  <c r="T89" i="2"/>
  <c r="T87" i="2"/>
  <c r="T86" i="2"/>
  <c r="T84" i="2"/>
  <c r="T83" i="2"/>
  <c r="T82" i="2"/>
  <c r="T81" i="2"/>
  <c r="T78" i="2"/>
  <c r="T76" i="2"/>
  <c r="T75" i="2"/>
  <c r="T73" i="2"/>
  <c r="T72" i="2"/>
  <c r="T71" i="2"/>
  <c r="T70" i="2"/>
  <c r="T69" i="2"/>
  <c r="T67" i="2"/>
  <c r="T66" i="2"/>
  <c r="T62" i="2"/>
  <c r="T61" i="2"/>
  <c r="T52" i="2"/>
  <c r="S52" i="2"/>
  <c r="T51" i="2"/>
  <c r="S51" i="2"/>
  <c r="T50" i="2"/>
  <c r="S50" i="2"/>
  <c r="T49" i="2"/>
  <c r="S49" i="2"/>
  <c r="T47" i="2"/>
  <c r="S47" i="2"/>
  <c r="T43" i="2"/>
  <c r="S43" i="2"/>
  <c r="T41" i="2"/>
  <c r="S41" i="2"/>
  <c r="T40" i="2"/>
  <c r="S40" i="2"/>
  <c r="T38" i="2"/>
  <c r="S38" i="2"/>
  <c r="T37" i="2"/>
  <c r="S37" i="2"/>
  <c r="T35" i="2"/>
  <c r="S35" i="2"/>
  <c r="T34" i="2"/>
  <c r="S34" i="2"/>
  <c r="T31" i="2"/>
  <c r="S31" i="2"/>
  <c r="T30" i="2"/>
  <c r="S30" i="2"/>
  <c r="T29" i="2"/>
  <c r="S29" i="2"/>
  <c r="T28" i="2"/>
  <c r="S28" i="2"/>
  <c r="T27" i="2"/>
  <c r="S27" i="2"/>
  <c r="T26" i="2"/>
  <c r="S26" i="2"/>
  <c r="T23" i="2"/>
  <c r="S23" i="2"/>
  <c r="T22" i="2"/>
  <c r="S22" i="2"/>
  <c r="T20" i="2"/>
  <c r="S20" i="2"/>
  <c r="T19" i="2"/>
  <c r="S19" i="2"/>
  <c r="T18" i="2"/>
  <c r="S18" i="2"/>
  <c r="T16" i="2"/>
  <c r="S16" i="2"/>
  <c r="T15" i="2"/>
  <c r="S15" i="2"/>
  <c r="T14" i="2"/>
  <c r="S14" i="2"/>
  <c r="T11" i="2"/>
  <c r="T10" i="2"/>
  <c r="T9" i="2"/>
  <c r="K99" i="2"/>
  <c r="I99" i="2"/>
  <c r="K52" i="2"/>
  <c r="J52" i="2"/>
  <c r="I52" i="2"/>
  <c r="T96" i="2" l="1"/>
  <c r="T79" i="2"/>
  <c r="T74" i="2"/>
  <c r="T8" i="2"/>
  <c r="S8" i="2"/>
  <c r="T68" i="2" l="1"/>
  <c r="T64" i="2"/>
  <c r="T65" i="2"/>
  <c r="S42" i="2"/>
  <c r="S13" i="2"/>
  <c r="T13" i="2"/>
  <c r="T32" i="2"/>
  <c r="T91" i="2"/>
  <c r="T92" i="2"/>
  <c r="T80" i="2"/>
  <c r="T60" i="2"/>
  <c r="S45" i="2"/>
  <c r="S46" i="2"/>
  <c r="T45" i="2"/>
  <c r="T46" i="2"/>
  <c r="T42" i="2"/>
  <c r="S39" i="2"/>
  <c r="T39" i="2"/>
  <c r="S36" i="2"/>
  <c r="T36" i="2"/>
  <c r="S32" i="2"/>
  <c r="S33" i="2"/>
  <c r="T33" i="2"/>
  <c r="S25" i="2"/>
  <c r="T25" i="2"/>
  <c r="S21" i="2"/>
  <c r="T21" i="2"/>
  <c r="S17" i="2"/>
  <c r="T12" i="2"/>
  <c r="T17" i="2"/>
  <c r="T85" i="2"/>
  <c r="T77" i="2"/>
  <c r="T186" i="2"/>
  <c r="T180" i="2"/>
  <c r="S180" i="2"/>
  <c r="S134" i="2"/>
  <c r="T114" i="2"/>
  <c r="T109" i="2"/>
  <c r="T113" i="2" l="1"/>
  <c r="S126" i="2"/>
  <c r="T165" i="2"/>
  <c r="S197" i="2"/>
  <c r="S192" i="2"/>
  <c r="S193" i="2"/>
  <c r="S122" i="2"/>
  <c r="T192" i="2"/>
  <c r="S169" i="2"/>
  <c r="T169" i="2"/>
  <c r="S166" i="2"/>
  <c r="T166" i="2"/>
  <c r="S161" i="2"/>
  <c r="T161" i="2"/>
  <c r="T146" i="2"/>
  <c r="T147" i="2"/>
  <c r="T140" i="2"/>
  <c r="T134" i="2"/>
  <c r="S109" i="2"/>
  <c r="T197" i="2"/>
  <c r="T193" i="2"/>
  <c r="S186" i="2"/>
  <c r="T178" i="2"/>
  <c r="S181" i="2"/>
  <c r="T181" i="2"/>
  <c r="S178" i="2"/>
  <c r="S175" i="2"/>
  <c r="T175" i="2"/>
  <c r="S140" i="2"/>
  <c r="T126" i="2"/>
  <c r="S118" i="2"/>
  <c r="S12" i="2"/>
  <c r="S137" i="2"/>
  <c r="S147" i="2"/>
  <c r="S146" i="2"/>
  <c r="S114" i="2"/>
  <c r="S165" i="2" l="1"/>
  <c r="T137" i="2"/>
  <c r="T133" i="2"/>
  <c r="S133" i="2"/>
  <c r="K7" i="2"/>
  <c r="I7" i="2"/>
  <c r="S113" i="2"/>
  <c r="T7" i="2"/>
  <c r="D73" i="3"/>
  <c r="D71" i="3"/>
  <c r="D67" i="3"/>
  <c r="D70" i="3"/>
  <c r="E70" i="3"/>
  <c r="E71" i="3"/>
  <c r="B72" i="3"/>
  <c r="D72" i="3"/>
  <c r="E72" i="3"/>
  <c r="B69" i="3"/>
  <c r="B68" i="3"/>
  <c r="E67" i="3"/>
  <c r="D63" i="3"/>
  <c r="B50" i="3"/>
  <c r="D20" i="3"/>
  <c r="B73" i="3"/>
  <c r="E68" i="3"/>
  <c r="D68" i="3"/>
  <c r="C68" i="3"/>
  <c r="E62" i="3"/>
  <c r="D62" i="3"/>
  <c r="E60" i="3"/>
  <c r="E59" i="3"/>
  <c r="E58" i="3"/>
  <c r="D54" i="3"/>
  <c r="E54" i="3"/>
  <c r="E53" i="3"/>
  <c r="D53" i="3"/>
  <c r="C53" i="3"/>
  <c r="E52" i="3"/>
  <c r="E73" i="3"/>
  <c r="C66" i="3"/>
  <c r="C49" i="3"/>
  <c r="B49" i="3"/>
  <c r="E26" i="3"/>
  <c r="E25" i="3"/>
  <c r="C25" i="3"/>
  <c r="C24" i="3"/>
  <c r="E23" i="3"/>
  <c r="E20" i="3"/>
  <c r="E19" i="3"/>
  <c r="D19" i="3"/>
  <c r="B15" i="3"/>
  <c r="C26" i="3"/>
  <c r="E15" i="3"/>
  <c r="D66" i="3"/>
  <c r="C73" i="3"/>
  <c r="E55" i="3"/>
  <c r="E49" i="3"/>
  <c r="E21" i="3"/>
  <c r="B63" i="3"/>
  <c r="B16" i="3"/>
  <c r="C15" i="3"/>
  <c r="E66" i="3"/>
  <c r="C16" i="3"/>
  <c r="E16" i="3"/>
  <c r="C22" i="3"/>
  <c r="E22" i="3"/>
  <c r="D49" i="3"/>
  <c r="C50" i="3"/>
  <c r="E50" i="3"/>
  <c r="C56" i="3"/>
  <c r="E56" i="3"/>
  <c r="C63" i="3"/>
  <c r="E63" i="3"/>
  <c r="C69" i="3"/>
  <c r="D69" i="3"/>
  <c r="E69" i="3"/>
  <c r="B62" i="3"/>
  <c r="D50" i="3"/>
  <c r="D15" i="3"/>
  <c r="D16" i="3"/>
  <c r="B66" i="3"/>
  <c r="D64" i="3"/>
  <c r="B70" i="3"/>
  <c r="E65" i="3"/>
  <c r="E64" i="3"/>
  <c r="C64" i="3"/>
  <c r="B67" i="3"/>
  <c r="D65" i="3"/>
  <c r="E57" i="3"/>
  <c r="B53" i="3"/>
  <c r="C20" i="3"/>
  <c r="B64" i="3"/>
  <c r="B71" i="3"/>
  <c r="C70" i="3"/>
  <c r="C72" i="3"/>
  <c r="C65" i="3"/>
  <c r="B65" i="3"/>
  <c r="C67" i="3"/>
  <c r="F31" i="3"/>
  <c r="B20" i="3"/>
  <c r="C71" i="3"/>
  <c r="F63" i="3" l="1"/>
  <c r="G25" i="3"/>
  <c r="G72" i="3"/>
  <c r="F70" i="3"/>
  <c r="F66" i="3"/>
  <c r="G67" i="3"/>
  <c r="G15" i="3"/>
  <c r="G66" i="3"/>
  <c r="F33" i="3"/>
  <c r="F29" i="3"/>
  <c r="G56" i="3"/>
  <c r="G20" i="3"/>
  <c r="T108" i="2"/>
  <c r="G68" i="3"/>
  <c r="S108" i="2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C62" i="3"/>
  <c r="F34" i="3"/>
  <c r="G28" i="3"/>
  <c r="C60" i="3"/>
  <c r="G60" i="3" s="1"/>
  <c r="C59" i="3"/>
  <c r="G59" i="3" s="1"/>
  <c r="C58" i="3"/>
  <c r="G58" i="3" s="1"/>
  <c r="C57" i="3"/>
  <c r="G57" i="3" s="1"/>
  <c r="C55" i="3"/>
  <c r="G55" i="3" s="1"/>
  <c r="B54" i="3"/>
  <c r="F54" i="3" s="1"/>
  <c r="C54" i="3"/>
  <c r="G54" i="3" s="1"/>
  <c r="B52" i="3"/>
  <c r="D52" i="3"/>
  <c r="C52" i="3"/>
  <c r="G52" i="3" s="1"/>
  <c r="C51" i="3"/>
  <c r="D51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E51" i="3"/>
  <c r="B51" i="3"/>
  <c r="B18" i="3"/>
  <c r="C18" i="3"/>
  <c r="G18" i="3" s="1"/>
  <c r="D18" i="3"/>
  <c r="B17" i="3"/>
  <c r="F17" i="3" s="1"/>
  <c r="G48" i="3" l="1"/>
  <c r="G51" i="3"/>
  <c r="F51" i="3"/>
  <c r="F18" i="3"/>
  <c r="G14" i="3"/>
  <c r="D14" i="3" l="1"/>
  <c r="B14" i="3" l="1"/>
  <c r="F14" i="3" s="1"/>
  <c r="J7" i="2"/>
  <c r="B48" i="3" l="1"/>
  <c r="S7" i="2"/>
  <c r="D48" i="3"/>
  <c r="F48" i="3" l="1"/>
  <c r="D26" i="3" l="1"/>
  <c r="D24" i="3"/>
  <c r="D21" i="3"/>
  <c r="D25" i="3"/>
  <c r="D22" i="3"/>
  <c r="D23" i="3"/>
  <c r="D60" i="3"/>
  <c r="S91" i="2"/>
  <c r="S81" i="2"/>
  <c r="S63" i="2"/>
  <c r="S96" i="2"/>
  <c r="S73" i="2"/>
  <c r="S99" i="2"/>
  <c r="S74" i="2"/>
  <c r="S86" i="2"/>
  <c r="B56" i="3"/>
  <c r="S72" i="2"/>
  <c r="D59" i="3"/>
  <c r="S78" i="2"/>
  <c r="S60" i="2"/>
  <c r="S64" i="2"/>
  <c r="S93" i="2"/>
  <c r="D58" i="3"/>
  <c r="S95" i="2"/>
  <c r="S62" i="2"/>
  <c r="D57" i="3"/>
  <c r="S77" i="2"/>
  <c r="S61" i="2"/>
  <c r="S66" i="2"/>
  <c r="B59" i="3"/>
  <c r="F59" i="3" s="1"/>
  <c r="S84" i="2"/>
  <c r="D55" i="3"/>
  <c r="F55" i="3" s="1"/>
  <c r="S97" i="2"/>
  <c r="S76" i="2"/>
  <c r="B55" i="3"/>
  <c r="S94" i="2"/>
  <c r="S85" i="2"/>
  <c r="B57" i="3"/>
  <c r="F57" i="3" s="1"/>
  <c r="S79" i="2"/>
  <c r="S70" i="2"/>
  <c r="S98" i="2"/>
  <c r="S83" i="2"/>
  <c r="B60" i="3"/>
  <c r="S88" i="2"/>
  <c r="S67" i="2"/>
  <c r="B58" i="3"/>
  <c r="S80" i="2"/>
  <c r="S69" i="2"/>
  <c r="S92" i="2"/>
  <c r="S71" i="2"/>
  <c r="D56" i="3"/>
  <c r="S87" i="2"/>
  <c r="S65" i="2"/>
  <c r="S68" i="2"/>
  <c r="S89" i="2"/>
  <c r="S75" i="2"/>
  <c r="S90" i="2"/>
  <c r="S82" i="2"/>
  <c r="F60" i="3" l="1"/>
  <c r="F58" i="3"/>
  <c r="F56" i="3"/>
  <c r="J96" i="2"/>
  <c r="H96" i="2"/>
  <c r="J60" i="2"/>
  <c r="H60" i="2"/>
  <c r="J86" i="2"/>
  <c r="H86" i="2"/>
  <c r="J62" i="2"/>
  <c r="H62" i="2"/>
  <c r="H65" i="2"/>
  <c r="J65" i="2"/>
  <c r="J79" i="2"/>
  <c r="H79" i="2"/>
  <c r="J84" i="2"/>
  <c r="H84" i="2"/>
  <c r="H69" i="2"/>
  <c r="J69" i="2"/>
  <c r="H74" i="2"/>
  <c r="J74" i="2"/>
  <c r="J89" i="2"/>
  <c r="H89" i="2"/>
  <c r="H91" i="2"/>
  <c r="J91" i="2"/>
  <c r="J90" i="2"/>
  <c r="H90" i="2"/>
  <c r="J94" i="2"/>
  <c r="H94" i="2"/>
  <c r="H76" i="2"/>
  <c r="J76" i="2"/>
  <c r="J92" i="2"/>
  <c r="H92" i="2"/>
  <c r="J77" i="2"/>
  <c r="H77" i="2"/>
  <c r="H82" i="2"/>
  <c r="J82" i="2"/>
  <c r="J83" i="2"/>
  <c r="H83" i="2"/>
  <c r="H87" i="2"/>
  <c r="J87" i="2"/>
  <c r="H63" i="2"/>
  <c r="J63" i="2"/>
  <c r="J98" i="2"/>
  <c r="H98" i="2"/>
  <c r="B26" i="3"/>
  <c r="F26" i="3" s="1"/>
  <c r="J71" i="2"/>
  <c r="H71" i="2"/>
  <c r="H68" i="2"/>
  <c r="J68" i="2"/>
  <c r="H61" i="2"/>
  <c r="J61" i="2"/>
  <c r="H73" i="2"/>
  <c r="J73" i="2"/>
  <c r="H93" i="2"/>
  <c r="J93" i="2"/>
  <c r="H95" i="2"/>
  <c r="J95" i="2"/>
  <c r="J97" i="2"/>
  <c r="H97" i="2"/>
  <c r="J70" i="2"/>
  <c r="H70" i="2"/>
  <c r="J99" i="2"/>
  <c r="H99" i="2"/>
  <c r="B25" i="3"/>
  <c r="F25" i="3" s="1"/>
  <c r="J64" i="2"/>
  <c r="H64" i="2"/>
  <c r="H80" i="2"/>
  <c r="J80" i="2"/>
  <c r="J67" i="2"/>
  <c r="H67" i="2"/>
  <c r="J85" i="2"/>
  <c r="H85" i="2"/>
  <c r="J66" i="2"/>
  <c r="H66" i="2"/>
  <c r="B24" i="3"/>
  <c r="F24" i="3" s="1"/>
  <c r="J88" i="2"/>
  <c r="H88" i="2"/>
  <c r="H78" i="2"/>
  <c r="J78" i="2"/>
  <c r="J81" i="2"/>
  <c r="H81" i="2"/>
  <c r="H75" i="2"/>
  <c r="J75" i="2"/>
  <c r="B23" i="3"/>
  <c r="F23" i="3" s="1"/>
  <c r="H72" i="2"/>
  <c r="J72" i="2"/>
  <c r="B22" i="3"/>
  <c r="F22" i="3" s="1"/>
  <c r="B21" i="3"/>
  <c r="F21" i="3" s="1"/>
</calcChain>
</file>

<file path=xl/sharedStrings.xml><?xml version="1.0" encoding="utf-8"?>
<sst xmlns="http://schemas.openxmlformats.org/spreadsheetml/2006/main" count="585" uniqueCount="127">
  <si>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</si>
  <si>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</si>
  <si>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</si>
  <si>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</si>
  <si>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</si>
  <si>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</si>
  <si>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</si>
  <si>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</si>
  <si>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</si>
  <si>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</si>
  <si>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</si>
  <si>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</si>
  <si>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</si>
  <si>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</si>
  <si>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</si>
  <si>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</si>
  <si>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</si>
  <si>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</si>
  <si>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</si>
  <si>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</si>
  <si>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</si>
  <si>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</si>
  <si>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</si>
  <si>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</si>
  <si>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</si>
  <si>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</si>
  <si>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</si>
  <si>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</si>
  <si>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</si>
  <si>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</si>
  <si>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</si>
  <si>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</si>
  <si>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</si>
  <si>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</si>
  <si>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</si>
  <si>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</si>
  <si>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</si>
  <si>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</si>
  <si>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</si>
  <si>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</si>
  <si>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</si>
  <si>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</si>
  <si>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</si>
  <si>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</si>
  <si>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</si>
  <si>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</si>
  <si>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</si>
  <si>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</si>
  <si>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</si>
  <si>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</si>
  <si>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</si>
  <si>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</si>
  <si>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</si>
  <si>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</si>
  <si>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</si>
  <si>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</si>
  <si>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</si>
  <si>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</si>
  <si>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</si>
  <si>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</si>
  <si>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</si>
  <si>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</si>
  <si>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</si>
  <si>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</si>
  <si>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</si>
  <si>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</si>
  <si>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9.2.5 Other Computer services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</si>
  <si>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</si>
  <si>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</si>
  <si>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</si>
  <si>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</si>
  <si>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</si>
  <si>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</si>
  <si>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</si>
  <si>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</si>
  <si>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</si>
  <si>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</si>
  <si>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</si>
  <si>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</si>
  <si>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</si>
  <si>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10.3.5   Other business services n.i.e.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</si>
  <si>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</si>
  <si>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</si>
  <si>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</si>
  <si>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</si>
  <si>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</si>
  <si>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</si>
  <si>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</si>
  <si>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</si>
  <si>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</si>
  <si>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</si>
  <si>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</si>
  <si>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</si>
  <si>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</si>
  <si>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</si>
  <si>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</si>
  <si>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</si>
  <si>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</si>
  <si>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</si>
  <si>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</si>
  <si>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</si>
  <si>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P - 4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</si>
  <si>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</si>
  <si>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</si>
  <si>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</si>
  <si>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</si>
  <si>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P-3</t>
  </si>
  <si>
    <t>P - 5</t>
  </si>
  <si>
    <t>P-7</t>
  </si>
  <si>
    <t>P - 9</t>
  </si>
  <si>
    <t>February, 2025</t>
  </si>
  <si>
    <t>% Change in March, 2025</t>
  </si>
  <si>
    <t>% Change in July - March,    2024-2025</t>
  </si>
  <si>
    <t xml:space="preserve"> March, 2025 (P )</t>
  </si>
  <si>
    <t>March, 2024</t>
  </si>
  <si>
    <t>July - March, 2024-2025</t>
  </si>
  <si>
    <t>July - March, 2023-2024</t>
  </si>
  <si>
    <t>July - March,   2023-2024</t>
  </si>
  <si>
    <t>February, 2025 (R )</t>
  </si>
  <si>
    <t>March, 2025</t>
  </si>
  <si>
    <t>July - March, 2024-2025 (P )</t>
  </si>
  <si>
    <t xml:space="preserve">    July - March, 2023-2024 (F )</t>
  </si>
  <si>
    <t>July - March,  2023-2024</t>
  </si>
  <si>
    <t>Note:-  SBP has swiched over from BPM-5  to BPM 6th addition from February, 2014.</t>
  </si>
  <si>
    <t>February, 2025  (P )</t>
  </si>
  <si>
    <t xml:space="preserve"> over February, 2025</t>
  </si>
  <si>
    <t xml:space="preserve">      March, 2025 (1$=Rs.280.083612) , February, 2025 (1$=Rs.279.304265) and March, 2024 (1$=Rs.278.704966)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</si>
</sst>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-#,##0;&quot;-&quot;"/>
    <numFmt numFmtId="167" formatCode="mm/dd/yy"/>
  </numFmts>
  <fonts count="41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rial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6" fontId="5" fillId="0" borderId="0" applyFill="0" applyBorder="0" applyAlignment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102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0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0" fontId="8" fillId="0" borderId="0" xfId="23" applyFont="1" applyAlignment="1">
      <alignment horizontal="left" indent="5"/>
    </xf>
    <xf numFmtId="4" fontId="1" fillId="0" borderId="0" xfId="0" applyNumberFormat="1" applyFont="1"/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10" fillId="0" borderId="4" xfId="0" applyFont="1" applyBorder="1"/>
    <xf numFmtId="4" fontId="39" fillId="0" borderId="0" xfId="0" applyNumberFormat="1" applyFont="1"/>
    <xf numFmtId="2" fontId="10" fillId="0" borderId="4" xfId="0" applyNumberFormat="1" applyFont="1" applyBorder="1"/>
    <xf numFmtId="0" fontId="40" fillId="0" borderId="0" xfId="0" applyFont="1"/>
    <xf numFmtId="0" fontId="29" fillId="0" borderId="0" xfId="0" applyFont="1" applyAlignment="1">
      <alignment horizontal="center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7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abSelected="1" topLeftCell="A69" zoomScale="90" zoomScaleNormal="90" workbookViewId="0">
      <selection activeCell="A80" sqref="A80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90" t="s">
        <v>4</v>
      </c>
      <c r="B2" s="90"/>
      <c r="C2" s="90"/>
      <c r="D2" s="90"/>
      <c r="E2" s="90"/>
      <c r="F2" s="90"/>
      <c r="G2" s="90"/>
    </row>
    <row r="3" spans="1:8" x14ac:dyDescent="0.35">
      <c r="A3" s="91" t="s">
        <v>13</v>
      </c>
      <c r="B3" s="91"/>
      <c r="C3" s="91"/>
      <c r="D3" s="91"/>
      <c r="E3" s="91"/>
      <c r="F3" s="91"/>
      <c r="G3" s="91"/>
    </row>
    <row r="4" spans="1:8" x14ac:dyDescent="0.35">
      <c r="A4" s="91"/>
      <c r="B4" s="91"/>
      <c r="C4" s="91"/>
      <c r="D4" s="91"/>
      <c r="E4" s="91"/>
      <c r="F4" s="91"/>
      <c r="G4" s="91"/>
    </row>
    <row r="5" spans="1:8" x14ac:dyDescent="0.35">
      <c r="A5" s="81"/>
      <c r="B5" s="81"/>
      <c r="C5" s="81"/>
      <c r="D5" s="81"/>
      <c r="E5" s="81"/>
      <c r="F5" s="81"/>
      <c r="G5" s="81"/>
    </row>
    <row r="6" spans="1:8" x14ac:dyDescent="0.35">
      <c r="A6" s="91" t="s">
        <v>5</v>
      </c>
      <c r="B6" s="91"/>
      <c r="C6" s="91"/>
      <c r="D6" s="91"/>
      <c r="E6" s="91"/>
      <c r="F6" s="91"/>
      <c r="G6" s="91"/>
    </row>
    <row r="7" spans="1:8" x14ac:dyDescent="0.35">
      <c r="A7" s="90" t="s">
        <v>119</v>
      </c>
      <c r="B7" s="90"/>
      <c r="C7" s="90"/>
      <c r="D7" s="90"/>
      <c r="E7" s="90"/>
      <c r="F7" s="90"/>
      <c r="G7" s="90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82" t="s">
        <v>113</v>
      </c>
      <c r="C10" s="83"/>
      <c r="D10" s="82" t="s">
        <v>124</v>
      </c>
      <c r="E10" s="83"/>
      <c r="F10" s="92" t="s">
        <v>111</v>
      </c>
      <c r="G10" s="93"/>
    </row>
    <row r="11" spans="1:8" x14ac:dyDescent="0.35">
      <c r="A11" s="6" t="s">
        <v>0</v>
      </c>
      <c r="B11" s="7"/>
      <c r="C11" s="8"/>
      <c r="D11" s="7"/>
      <c r="E11" s="9"/>
      <c r="F11" s="94" t="s">
        <v>125</v>
      </c>
      <c r="G11" s="95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detail!B7</f>
        <v>208190.65762517741</v>
      </c>
      <c r="C14" s="24">
        <f>detail!C7</f>
        <v>743316.09814135567</v>
      </c>
      <c r="D14" s="24">
        <f>detail!D7</f>
        <v>199358.94692945058</v>
      </c>
      <c r="E14" s="24">
        <f>detail!E7</f>
        <v>713769.79126849573</v>
      </c>
      <c r="F14" s="16">
        <f>IFERROR(B14/D14*100-100,"0.00")</f>
        <v>4.4300548491822695</v>
      </c>
      <c r="G14" s="16">
        <f>IFERROR(C14/E14*100-100,"0.00")</f>
        <v>4.1394728712672162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0">IFERROR(B15/D15*100-100,"0.00")</f>
        <v>0.00</v>
      </c>
      <c r="G15" s="65" t="str">
        <f t="shared" ref="G15" si="1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9.1555730887549664</v>
      </c>
      <c r="C16" s="20">
        <f>detail!$C$11</f>
        <v>32.688713999999997</v>
      </c>
      <c r="D16" s="18">
        <f>detail!$D$11</f>
        <v>274.08673181082622</v>
      </c>
      <c r="E16" s="18">
        <f>detail!$E$11</f>
        <v>981.31953627999997</v>
      </c>
      <c r="F16" s="65">
        <f t="shared" ref="F16" si="2">IFERROR(B16/D16*100-100,"0.00")</f>
        <v>-96.659607333683667</v>
      </c>
      <c r="G16" s="65">
        <f t="shared" ref="G16" si="3">IFERROR(C16/E16*100-100,"0.00")</f>
        <v>-96.668902147417057</v>
      </c>
      <c r="H16" s="15"/>
    </row>
    <row r="17" spans="1:8" x14ac:dyDescent="0.35">
      <c r="A17" s="17" t="s">
        <v>18</v>
      </c>
      <c r="B17" s="18">
        <f>detail!$B$12</f>
        <v>25772.176582165775</v>
      </c>
      <c r="C17" s="20">
        <f>detail!$C$12</f>
        <v>92016.010498200005</v>
      </c>
      <c r="D17" s="18">
        <f>detail!$D$12</f>
        <v>25971.627232765226</v>
      </c>
      <c r="E17" s="18">
        <f>detail!$E$12</f>
        <v>92986.862312200014</v>
      </c>
      <c r="F17" s="65">
        <f t="shared" ref="F17:F39" si="4">IFERROR(B17/D17*100-100,"0.00")</f>
        <v>-0.76795592671923885</v>
      </c>
      <c r="G17" s="65">
        <f t="shared" ref="G17:G39" si="5">IFERROR(C17/E17*100-100,"0.00")</f>
        <v>-1.0440741733390411</v>
      </c>
      <c r="H17" s="15"/>
    </row>
    <row r="18" spans="1:8" x14ac:dyDescent="0.35">
      <c r="A18" s="17" t="s">
        <v>35</v>
      </c>
      <c r="B18" s="18">
        <f>detail!$B$32</f>
        <v>14755.83326425821</v>
      </c>
      <c r="C18" s="20">
        <f>detail!$C$32</f>
        <v>52683.672417999987</v>
      </c>
      <c r="D18" s="18">
        <f>detail!$D$32</f>
        <v>19272.422475959003</v>
      </c>
      <c r="E18" s="18">
        <f>detail!$E$32</f>
        <v>69001.533062729999</v>
      </c>
      <c r="F18" s="65">
        <f t="shared" si="4"/>
        <v>-23.435503332987437</v>
      </c>
      <c r="G18" s="65">
        <f t="shared" si="5"/>
        <v>-23.648547967615855</v>
      </c>
      <c r="H18" s="15"/>
    </row>
    <row r="19" spans="1:8" x14ac:dyDescent="0.35">
      <c r="A19" s="17" t="s">
        <v>42</v>
      </c>
      <c r="B19" s="18">
        <f>detail!$B$42</f>
        <v>842.98489066405648</v>
      </c>
      <c r="C19" s="20">
        <f>detail!$C$42</f>
        <v>3009.7615660000001</v>
      </c>
      <c r="D19" s="18">
        <f>detail!$D$42</f>
        <v>567.14588381612248</v>
      </c>
      <c r="E19" s="18">
        <f>detail!$E$42</f>
        <v>2030.5664999999999</v>
      </c>
      <c r="F19" s="65">
        <f t="shared" si="4"/>
        <v>48.636341145934381</v>
      </c>
      <c r="G19" s="65">
        <f t="shared" si="5"/>
        <v>48.222752911564356</v>
      </c>
      <c r="H19" s="15"/>
    </row>
    <row r="20" spans="1:8" x14ac:dyDescent="0.35">
      <c r="A20" s="17" t="s">
        <v>45</v>
      </c>
      <c r="B20" s="18">
        <f>detail!$B$45</f>
        <v>2527.2468067114442</v>
      </c>
      <c r="C20" s="20">
        <f>detail!$C$45</f>
        <v>9023.1869999999999</v>
      </c>
      <c r="D20" s="18">
        <f>detail!$D$45</f>
        <v>4466.3355524964445</v>
      </c>
      <c r="E20" s="18">
        <f>detail!$E$45</f>
        <v>15990.932155999997</v>
      </c>
      <c r="F20" s="65">
        <f t="shared" si="4"/>
        <v>-43.415653011139135</v>
      </c>
      <c r="G20" s="65">
        <f t="shared" si="5"/>
        <v>-43.573101855638932</v>
      </c>
      <c r="H20" s="15"/>
    </row>
    <row r="21" spans="1:8" x14ac:dyDescent="0.35">
      <c r="A21" s="17" t="s">
        <v>53</v>
      </c>
      <c r="B21" s="18">
        <f>detail!$B$60</f>
        <v>1004.5605985951848</v>
      </c>
      <c r="C21" s="20">
        <f>detail!$C$60</f>
        <v>3586.6453999999999</v>
      </c>
      <c r="D21" s="18">
        <f>detail!$D$60</f>
        <v>931.00920695830291</v>
      </c>
      <c r="E21" s="18">
        <f>detail!$E$60</f>
        <v>3333.3153969499999</v>
      </c>
      <c r="F21" s="65">
        <f t="shared" si="4"/>
        <v>7.900178761623792</v>
      </c>
      <c r="G21" s="65">
        <f t="shared" si="5"/>
        <v>7.5999409861364597</v>
      </c>
      <c r="H21" s="15"/>
    </row>
    <row r="22" spans="1:8" x14ac:dyDescent="0.35">
      <c r="A22" s="17" t="s">
        <v>56</v>
      </c>
      <c r="B22" s="18">
        <f>detail!$B$63</f>
        <v>226.71916937219521</v>
      </c>
      <c r="C22" s="20">
        <f>detail!$C$63</f>
        <v>809.46960000000001</v>
      </c>
      <c r="D22" s="18">
        <f>detail!$D$63</f>
        <v>274.57455450691651</v>
      </c>
      <c r="E22" s="18">
        <f>detail!$E$63</f>
        <v>983.06610000000001</v>
      </c>
      <c r="F22" s="65">
        <f t="shared" si="4"/>
        <v>-17.428922072061795</v>
      </c>
      <c r="G22" s="65">
        <f t="shared" si="5"/>
        <v>-17.658680326785756</v>
      </c>
      <c r="H22" s="15"/>
    </row>
    <row r="23" spans="1:8" x14ac:dyDescent="0.35">
      <c r="A23" s="17" t="s">
        <v>57</v>
      </c>
      <c r="B23" s="18">
        <f>detail!$B$64</f>
        <v>95878.777577676025</v>
      </c>
      <c r="C23" s="20">
        <f>detail!$C$64</f>
        <v>342321.98339999991</v>
      </c>
      <c r="D23" s="18">
        <f>detail!$D$64</f>
        <v>85193.952522663749</v>
      </c>
      <c r="E23" s="18">
        <f>detail!$E$64</f>
        <v>305022.02507600002</v>
      </c>
      <c r="F23" s="65">
        <f t="shared" si="4"/>
        <v>12.541764689424227</v>
      </c>
      <c r="G23" s="65">
        <f t="shared" si="5"/>
        <v>12.228611463288971</v>
      </c>
      <c r="H23" s="15"/>
    </row>
    <row r="24" spans="1:8" x14ac:dyDescent="0.35">
      <c r="A24" s="17" t="s">
        <v>70</v>
      </c>
      <c r="B24" s="18">
        <f>detail!$B$77</f>
        <v>43408.613440674162</v>
      </c>
      <c r="C24" s="20">
        <f>detail!$C$77</f>
        <v>154984.48170782003</v>
      </c>
      <c r="D24" s="18">
        <f>detail!$D$77</f>
        <v>33050.206316531709</v>
      </c>
      <c r="E24" s="18">
        <f>detail!$E$77</f>
        <v>118330.47489099999</v>
      </c>
      <c r="F24" s="65">
        <f t="shared" si="4"/>
        <v>31.341429535830713</v>
      </c>
      <c r="G24" s="65">
        <f t="shared" si="5"/>
        <v>30.975965279091326</v>
      </c>
      <c r="H24" s="15"/>
    </row>
    <row r="25" spans="1:8" x14ac:dyDescent="0.35">
      <c r="A25" s="17" t="s">
        <v>81</v>
      </c>
      <c r="B25" s="18">
        <f>detail!$B$91</f>
        <v>1121.8957032339404</v>
      </c>
      <c r="C25" s="20">
        <f>detail!$C$91</f>
        <v>4005.5742470000005</v>
      </c>
      <c r="D25" s="18">
        <f>detail!$D$91</f>
        <v>4825.047916791209</v>
      </c>
      <c r="E25" s="18">
        <f>detail!$E$91</f>
        <v>17275.238947000002</v>
      </c>
      <c r="F25" s="65">
        <f t="shared" ref="F25" si="6">IFERROR(B25/D25*100-100,"0.00")</f>
        <v>-76.748506489858187</v>
      </c>
      <c r="G25" s="65">
        <f t="shared" ref="G25" si="7">IFERROR(C25/E25*100-100,"0.00")</f>
        <v>-76.813204961801091</v>
      </c>
      <c r="H25" s="15"/>
    </row>
    <row r="26" spans="1:8" x14ac:dyDescent="0.35">
      <c r="A26" s="15" t="s">
        <v>86</v>
      </c>
      <c r="B26" s="18">
        <f>detail!$B$96</f>
        <v>22642.694018737646</v>
      </c>
      <c r="C26" s="20">
        <f>detail!$C$96</f>
        <v>80842.623590335745</v>
      </c>
      <c r="D26" s="18">
        <f>detail!$D$96</f>
        <v>24532.538535151114</v>
      </c>
      <c r="E26" s="18">
        <f>detail!$E$96</f>
        <v>87834.457290335748</v>
      </c>
      <c r="F26" s="65">
        <f t="shared" si="4"/>
        <v>-7.7034201483292577</v>
      </c>
      <c r="G26" s="65">
        <f t="shared" si="5"/>
        <v>-7.9602401104256586</v>
      </c>
      <c r="H26" s="15"/>
    </row>
    <row r="27" spans="1:8" ht="18.5" x14ac:dyDescent="0.45">
      <c r="A27" s="22" t="s">
        <v>7</v>
      </c>
      <c r="B27" s="24">
        <f>detail!B108</f>
        <v>271719.56944157381</v>
      </c>
      <c r="C27" s="24">
        <f>detail!C108</f>
        <v>970137.33685201756</v>
      </c>
      <c r="D27" s="24">
        <f>detail!D108</f>
        <v>271796.55557089741</v>
      </c>
      <c r="E27" s="24">
        <f>detail!E108</f>
        <v>973119.96138296509</v>
      </c>
      <c r="F27" s="65">
        <f t="shared" si="4"/>
        <v>-2.8324909843647106E-2</v>
      </c>
      <c r="G27" s="65">
        <f t="shared" si="5"/>
        <v>-0.30650121766167615</v>
      </c>
      <c r="H27" s="15"/>
    </row>
    <row r="28" spans="1:8" x14ac:dyDescent="0.35">
      <c r="A28" s="17" t="s">
        <v>14</v>
      </c>
      <c r="B28" s="18">
        <f>detail!B109</f>
        <v>0</v>
      </c>
      <c r="C28" s="20">
        <f>detail!C109</f>
        <v>0</v>
      </c>
      <c r="D28" s="18">
        <f>detail!D109</f>
        <v>0</v>
      </c>
      <c r="E28" s="18">
        <f>detail!E109</f>
        <v>0</v>
      </c>
      <c r="F28" s="65" t="str">
        <f t="shared" si="4"/>
        <v>0.00</v>
      </c>
      <c r="G28" s="65" t="str">
        <f t="shared" si="5"/>
        <v>0.00</v>
      </c>
      <c r="H28" s="15"/>
    </row>
    <row r="29" spans="1:8" x14ac:dyDescent="0.35">
      <c r="A29" s="17" t="s">
        <v>17</v>
      </c>
      <c r="B29" s="18">
        <f>detail!B112</f>
        <v>1669.1451960063935</v>
      </c>
      <c r="C29" s="20">
        <f>detail!C112</f>
        <v>5959.453265000001</v>
      </c>
      <c r="D29" s="18">
        <f>detail!D112</f>
        <v>1390.7825342826752</v>
      </c>
      <c r="E29" s="18">
        <f>detail!E112</f>
        <v>4979.4532650000001</v>
      </c>
      <c r="F29" s="65">
        <f t="shared" si="4"/>
        <v>20.014822940474275</v>
      </c>
      <c r="G29" s="65">
        <f t="shared" si="5"/>
        <v>19.680875546885972</v>
      </c>
      <c r="H29" s="15"/>
    </row>
    <row r="30" spans="1:8" x14ac:dyDescent="0.35">
      <c r="A30" s="17" t="s">
        <v>18</v>
      </c>
      <c r="B30" s="18">
        <f>detail!B113</f>
        <v>108095.06442635291</v>
      </c>
      <c r="C30" s="20">
        <f>detail!C113</f>
        <v>385938.55475683056</v>
      </c>
      <c r="D30" s="18">
        <f>detail!D113</f>
        <v>108081.44366419963</v>
      </c>
      <c r="E30" s="18">
        <f>detail!E113</f>
        <v>386966.67830761429</v>
      </c>
      <c r="F30" s="65">
        <f t="shared" si="4"/>
        <v>1.2602313303290202E-2</v>
      </c>
      <c r="G30" s="65">
        <f t="shared" si="5"/>
        <v>-0.26568787661000215</v>
      </c>
      <c r="H30" s="15"/>
    </row>
    <row r="31" spans="1:8" x14ac:dyDescent="0.35">
      <c r="A31" s="17" t="s">
        <v>35</v>
      </c>
      <c r="B31" s="18">
        <f>detail!B133</f>
        <v>60214.024563711784</v>
      </c>
      <c r="C31" s="20">
        <f>detail!C133</f>
        <v>214985.88986960001</v>
      </c>
      <c r="D31" s="18">
        <f>detail!D133</f>
        <v>84914.360954021249</v>
      </c>
      <c r="E31" s="18">
        <f>detail!E133</f>
        <v>304020.99643562996</v>
      </c>
      <c r="F31" s="65">
        <f t="shared" si="4"/>
        <v>-29.088526502229712</v>
      </c>
      <c r="G31" s="65">
        <f t="shared" si="5"/>
        <v>-29.285841310266619</v>
      </c>
      <c r="H31" s="15"/>
    </row>
    <row r="32" spans="1:8" x14ac:dyDescent="0.35">
      <c r="A32" s="17" t="s">
        <v>42</v>
      </c>
      <c r="B32" s="18">
        <f>detail!B143</f>
        <v>0</v>
      </c>
      <c r="C32" s="20">
        <f>detail!C143</f>
        <v>0</v>
      </c>
      <c r="D32" s="18">
        <f>detail!D143</f>
        <v>876.39226428478491</v>
      </c>
      <c r="E32" s="18">
        <f>detail!E143</f>
        <v>3137.7689999999998</v>
      </c>
      <c r="F32" s="65">
        <f t="shared" ref="F32" si="8">IFERROR(B32/D32*100-100,"0.00")</f>
        <v>-100</v>
      </c>
      <c r="G32" s="65">
        <f t="shared" ref="G32" si="9">IFERROR(C32/E32*100-100,"0.00")</f>
        <v>-100</v>
      </c>
      <c r="H32" s="15"/>
    </row>
    <row r="33" spans="1:8" x14ac:dyDescent="0.35">
      <c r="A33" s="17" t="s">
        <v>45</v>
      </c>
      <c r="B33" s="18">
        <f>detail!B146</f>
        <v>6898.1783976846236</v>
      </c>
      <c r="C33" s="20">
        <f>detail!C146</f>
        <v>24628.99685</v>
      </c>
      <c r="D33" s="18">
        <f>detail!D146</f>
        <v>4402.8476803954118</v>
      </c>
      <c r="E33" s="18">
        <f>detail!E146</f>
        <v>15763.624950000001</v>
      </c>
      <c r="F33" s="65">
        <f t="shared" si="4"/>
        <v>56.675381444608831</v>
      </c>
      <c r="G33" s="65">
        <f t="shared" si="5"/>
        <v>56.239424168741095</v>
      </c>
      <c r="H33" s="15"/>
    </row>
    <row r="34" spans="1:8" x14ac:dyDescent="0.35">
      <c r="A34" s="17" t="s">
        <v>53</v>
      </c>
      <c r="B34" s="18">
        <f>detail!B161</f>
        <v>21600.90742875409</v>
      </c>
      <c r="C34" s="20">
        <f>detail!C161</f>
        <v>77123.067909999998</v>
      </c>
      <c r="D34" s="18">
        <f>detail!D161</f>
        <v>20934.347048253756</v>
      </c>
      <c r="E34" s="18">
        <f>detail!E161</f>
        <v>74951.762903633993</v>
      </c>
      <c r="F34" s="65">
        <f t="shared" si="4"/>
        <v>3.1840514488649063</v>
      </c>
      <c r="G34" s="65">
        <f t="shared" si="5"/>
        <v>2.896936539248145</v>
      </c>
      <c r="H34" s="15"/>
    </row>
    <row r="35" spans="1:8" x14ac:dyDescent="0.35">
      <c r="A35" s="17" t="s">
        <v>56</v>
      </c>
      <c r="B35" s="18">
        <f>detail!B164</f>
        <v>6767.9899471589624</v>
      </c>
      <c r="C35" s="20">
        <f>detail!C164</f>
        <v>24164.176899999999</v>
      </c>
      <c r="D35" s="18">
        <f>detail!D164</f>
        <v>3118.1029586486975</v>
      </c>
      <c r="E35" s="18">
        <f>detail!E164</f>
        <v>11163.8215</v>
      </c>
      <c r="F35" s="65">
        <f t="shared" si="4"/>
        <v>117.05472965177611</v>
      </c>
      <c r="G35" s="65">
        <f t="shared" si="5"/>
        <v>116.45076374608817</v>
      </c>
      <c r="H35" s="15"/>
    </row>
    <row r="36" spans="1:8" x14ac:dyDescent="0.35">
      <c r="A36" s="17" t="s">
        <v>57</v>
      </c>
      <c r="B36" s="18">
        <f>detail!B165</f>
        <v>8686.7033811233541</v>
      </c>
      <c r="C36" s="20">
        <f>detail!C165</f>
        <v>31014.679220587004</v>
      </c>
      <c r="D36" s="18">
        <f>detail!D165</f>
        <v>7545.792755018143</v>
      </c>
      <c r="E36" s="18">
        <f>detail!E165</f>
        <v>27016.389295086996</v>
      </c>
      <c r="F36" s="65">
        <f t="shared" si="4"/>
        <v>15.11982455847965</v>
      </c>
      <c r="G36" s="65">
        <f t="shared" si="5"/>
        <v>14.799497748676231</v>
      </c>
      <c r="H36" s="15"/>
    </row>
    <row r="37" spans="1:8" x14ac:dyDescent="0.35">
      <c r="A37" s="17" t="s">
        <v>70</v>
      </c>
      <c r="B37" s="18">
        <f>detail!B178</f>
        <v>37204.782677025869</v>
      </c>
      <c r="C37" s="20">
        <f>detail!C178</f>
        <v>132834.55755</v>
      </c>
      <c r="D37" s="18">
        <f>detail!D178</f>
        <v>25947.172375753998</v>
      </c>
      <c r="E37" s="18">
        <f>detail!E178</f>
        <v>92899.30597999999</v>
      </c>
      <c r="F37" s="65">
        <f t="shared" si="4"/>
        <v>43.38665554089971</v>
      </c>
      <c r="G37" s="65">
        <f t="shared" si="5"/>
        <v>42.987674825684451</v>
      </c>
      <c r="H37" s="15"/>
    </row>
    <row r="38" spans="1:8" x14ac:dyDescent="0.35">
      <c r="A38" s="17" t="s">
        <v>81</v>
      </c>
      <c r="B38" s="18">
        <f>detail!B192</f>
        <v>617.55949303525438</v>
      </c>
      <c r="C38" s="20">
        <f>detail!C192</f>
        <v>2204.9112</v>
      </c>
      <c r="D38" s="18">
        <f>detail!D192</f>
        <v>276.58337111051776</v>
      </c>
      <c r="E38" s="18">
        <f>detail!E192</f>
        <v>990.25831600000004</v>
      </c>
      <c r="F38" s="65">
        <f t="shared" ref="F38" si="10">IFERROR(B38/D38*100-100,"0.00")</f>
        <v>123.28149756642043</v>
      </c>
      <c r="G38" s="68">
        <f t="shared" ref="G38" si="11">IFERROR(C38/E38*100-100,"0.00")</f>
        <v>122.66020535999215</v>
      </c>
    </row>
    <row r="39" spans="1:8" x14ac:dyDescent="0.35">
      <c r="A39" s="19" t="s">
        <v>86</v>
      </c>
      <c r="B39" s="23">
        <f>detail!B197</f>
        <v>19965.21393072058</v>
      </c>
      <c r="C39" s="21">
        <f>detail!C197</f>
        <v>71283.049329999994</v>
      </c>
      <c r="D39" s="23">
        <f>detail!D197</f>
        <v>14308.729964928596</v>
      </c>
      <c r="E39" s="23">
        <f>detail!E197</f>
        <v>51229.901429999998</v>
      </c>
      <c r="F39" s="66">
        <f t="shared" si="4"/>
        <v>39.531698338401128</v>
      </c>
      <c r="G39" s="69">
        <f t="shared" si="5"/>
        <v>39.143444239104014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82"/>
      <c r="C44" s="83"/>
      <c r="D44" s="96"/>
      <c r="E44" s="96"/>
      <c r="F44" s="82" t="s">
        <v>112</v>
      </c>
      <c r="G44" s="83"/>
    </row>
    <row r="45" spans="1:8" x14ac:dyDescent="0.35">
      <c r="A45" s="6" t="s">
        <v>0</v>
      </c>
      <c r="B45" s="84" t="s">
        <v>120</v>
      </c>
      <c r="C45" s="85"/>
      <c r="D45" s="84" t="s">
        <v>121</v>
      </c>
      <c r="E45" s="85"/>
      <c r="F45" s="84" t="s">
        <v>3</v>
      </c>
      <c r="G45" s="85"/>
    </row>
    <row r="46" spans="1:8" x14ac:dyDescent="0.35">
      <c r="A46" s="7"/>
      <c r="B46" s="86"/>
      <c r="C46" s="87"/>
      <c r="D46" s="86"/>
      <c r="E46" s="87"/>
      <c r="F46" s="88" t="s">
        <v>122</v>
      </c>
      <c r="G46" s="89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detail!O7</f>
        <v>1736683.8060659962</v>
      </c>
      <c r="C48" s="24">
        <f>detail!P7</f>
        <v>6235083.8080554698</v>
      </c>
      <c r="D48" s="24">
        <f>detail!Q7</f>
        <v>1616865.794578155</v>
      </c>
      <c r="E48" s="24">
        <f>detail!R7</f>
        <v>5684404.3307595914</v>
      </c>
      <c r="F48" s="65">
        <f t="shared" ref="F48:F73" si="12">IFERROR(B48/D48*100-100,"0.00")</f>
        <v>7.4105106242971885</v>
      </c>
      <c r="G48" s="68">
        <f t="shared" ref="G48:G73" si="13">IFERROR(C48/E48*100-100,"0.00")</f>
        <v>9.6875493939800918</v>
      </c>
    </row>
    <row r="49" spans="1:7" x14ac:dyDescent="0.35">
      <c r="A49" s="17" t="s">
        <v>14</v>
      </c>
      <c r="B49" s="18">
        <f>detail!$O$8</f>
        <v>0</v>
      </c>
      <c r="C49" s="18">
        <f>detail!$P$8</f>
        <v>0</v>
      </c>
      <c r="D49" s="18">
        <f>detail!$Q$8</f>
        <v>0</v>
      </c>
      <c r="E49" s="18">
        <f>detail!$R$8</f>
        <v>0</v>
      </c>
      <c r="F49" s="65" t="str">
        <f t="shared" si="12"/>
        <v>0.00</v>
      </c>
      <c r="G49" s="68" t="str">
        <f t="shared" si="13"/>
        <v>0.00</v>
      </c>
    </row>
    <row r="50" spans="1:7" x14ac:dyDescent="0.35">
      <c r="A50" s="17" t="s">
        <v>17</v>
      </c>
      <c r="B50" s="18">
        <f>detail!$O$11</f>
        <v>1855.0113474369819</v>
      </c>
      <c r="C50" s="18">
        <f>detail!$P$11</f>
        <v>6659.9061819799999</v>
      </c>
      <c r="D50" s="18">
        <f>detail!$Q$11</f>
        <v>1381.588167346591</v>
      </c>
      <c r="E50" s="18">
        <f>detail!$R$11</f>
        <v>4857.2403400000012</v>
      </c>
      <c r="F50" s="65">
        <f t="shared" si="12"/>
        <v>34.266591975785644</v>
      </c>
      <c r="G50" s="68">
        <f t="shared" si="13"/>
        <v>37.112963654172347</v>
      </c>
    </row>
    <row r="51" spans="1:7" x14ac:dyDescent="0.35">
      <c r="A51" s="17" t="s">
        <v>18</v>
      </c>
      <c r="B51" s="18">
        <f>detail!$O$12</f>
        <v>206773.42347707148</v>
      </c>
      <c r="C51" s="18">
        <f>detail!$P$12</f>
        <v>742362.89885062235</v>
      </c>
      <c r="D51" s="18">
        <f>detail!Q$12</f>
        <v>160277.8033903157</v>
      </c>
      <c r="E51" s="18">
        <f>detail!$R$12</f>
        <v>563487.60841603996</v>
      </c>
      <c r="F51" s="65">
        <f t="shared" si="12"/>
        <v>29.009394378538843</v>
      </c>
      <c r="G51" s="68">
        <f t="shared" si="13"/>
        <v>31.744316603057086</v>
      </c>
    </row>
    <row r="52" spans="1:7" x14ac:dyDescent="0.35">
      <c r="A52" s="17" t="s">
        <v>35</v>
      </c>
      <c r="B52" s="18">
        <f>detail!$O$32</f>
        <v>152713.08264520223</v>
      </c>
      <c r="C52" s="18">
        <f>detail!$P$32</f>
        <v>548274.16801694606</v>
      </c>
      <c r="D52" s="18">
        <f>detail!$Q$32</f>
        <v>160789.20098679236</v>
      </c>
      <c r="E52" s="18">
        <f>detail!$R$32</f>
        <v>565285.52554800001</v>
      </c>
      <c r="F52" s="65">
        <f t="shared" si="12"/>
        <v>-5.0227989765640615</v>
      </c>
      <c r="G52" s="68">
        <f t="shared" si="13"/>
        <v>-3.0093389556654131</v>
      </c>
    </row>
    <row r="53" spans="1:7" x14ac:dyDescent="0.35">
      <c r="A53" s="17" t="s">
        <v>42</v>
      </c>
      <c r="B53" s="18">
        <f>detail!$O$42</f>
        <v>9582.7832617739714</v>
      </c>
      <c r="C53" s="18">
        <f>detail!$P$42</f>
        <v>34404.338051000006</v>
      </c>
      <c r="D53" s="18">
        <f>detail!$Q$42</f>
        <v>11753.054698348365</v>
      </c>
      <c r="E53" s="18">
        <f>detail!$R$42</f>
        <v>41320.136309999994</v>
      </c>
      <c r="F53" s="65">
        <f t="shared" si="12"/>
        <v>-18.465594624343723</v>
      </c>
      <c r="G53" s="68">
        <f t="shared" si="13"/>
        <v>-16.737113854404868</v>
      </c>
    </row>
    <row r="54" spans="1:7" x14ac:dyDescent="0.35">
      <c r="A54" s="17" t="s">
        <v>45</v>
      </c>
      <c r="B54" s="18">
        <f>detail!$O$45</f>
        <v>20738.222761712819</v>
      </c>
      <c r="C54" s="18">
        <f>detail!$P$45</f>
        <v>74454.864205999998</v>
      </c>
      <c r="D54" s="18">
        <f>detail!$Q$45</f>
        <v>16780.146332569064</v>
      </c>
      <c r="E54" s="18">
        <f>detail!$R$45</f>
        <v>58993.848966000005</v>
      </c>
      <c r="F54" s="65">
        <f t="shared" si="12"/>
        <v>23.587854066930333</v>
      </c>
      <c r="G54" s="68">
        <f t="shared" si="13"/>
        <v>26.207842870043379</v>
      </c>
    </row>
    <row r="55" spans="1:7" x14ac:dyDescent="0.35">
      <c r="A55" s="17" t="s">
        <v>53</v>
      </c>
      <c r="B55" s="18">
        <f>detail!$O$60</f>
        <v>12922.061969377981</v>
      </c>
      <c r="C55" s="18">
        <f>detail!$P$60</f>
        <v>46393.096469569005</v>
      </c>
      <c r="D55" s="18">
        <f>detail!$Q$60</f>
        <v>10435.296787883513</v>
      </c>
      <c r="E55" s="18">
        <f>detail!$R$60</f>
        <v>36687.30358</v>
      </c>
      <c r="F55" s="65">
        <f t="shared" si="12"/>
        <v>23.830325404658012</v>
      </c>
      <c r="G55" s="68">
        <f t="shared" si="13"/>
        <v>26.455454455530216</v>
      </c>
    </row>
    <row r="56" spans="1:7" x14ac:dyDescent="0.35">
      <c r="A56" s="17" t="s">
        <v>56</v>
      </c>
      <c r="B56" s="18">
        <f>detail!$O$63</f>
        <v>2321.1748897636812</v>
      </c>
      <c r="C56" s="18">
        <f>detail!$P$63</f>
        <v>8333.5377000000008</v>
      </c>
      <c r="D56" s="18">
        <f>detail!$Q$63</f>
        <v>2078.980007892967</v>
      </c>
      <c r="E56" s="18">
        <f>detail!$R$63</f>
        <v>7309.0562000000009</v>
      </c>
      <c r="F56" s="65">
        <f t="shared" ref="F56" si="14">IFERROR(B56/D56*100-100,"0.00")</f>
        <v>11.649697493540458</v>
      </c>
      <c r="G56" s="68">
        <f t="shared" ref="G56" si="15">IFERROR(C56/E56*100-100,"0.00")</f>
        <v>14.016604496761147</v>
      </c>
    </row>
    <row r="57" spans="1:7" x14ac:dyDescent="0.35">
      <c r="A57" s="17" t="s">
        <v>57</v>
      </c>
      <c r="B57" s="18">
        <f>detail!$O$64</f>
        <v>787032.04087549413</v>
      </c>
      <c r="C57" s="18">
        <f>detail!$P$64</f>
        <v>2825621.2888859999</v>
      </c>
      <c r="D57" s="18">
        <f>detail!$Q$64</f>
        <v>649645.32827885204</v>
      </c>
      <c r="E57" s="18">
        <f>detail!$R$64</f>
        <v>2283953.764072</v>
      </c>
      <c r="F57" s="65">
        <f t="shared" si="12"/>
        <v>21.147956679782439</v>
      </c>
      <c r="G57" s="68">
        <f t="shared" si="13"/>
        <v>23.716221113350187</v>
      </c>
    </row>
    <row r="58" spans="1:7" x14ac:dyDescent="0.35">
      <c r="A58" s="17" t="s">
        <v>70</v>
      </c>
      <c r="B58" s="18">
        <f>detail!$O$77</f>
        <v>342412.96191183501</v>
      </c>
      <c r="C58" s="18">
        <f>detail!$P$77</f>
        <v>1229339.21939482</v>
      </c>
      <c r="D58" s="18">
        <f>detail!$Q$77</f>
        <v>342686.5712824713</v>
      </c>
      <c r="E58" s="18">
        <f>detail!$R$77</f>
        <v>1204780.9016823601</v>
      </c>
      <c r="F58" s="65">
        <f t="shared" si="12"/>
        <v>-7.984245475751095E-2</v>
      </c>
      <c r="G58" s="68">
        <f t="shared" si="13"/>
        <v>2.0384052966117423</v>
      </c>
    </row>
    <row r="59" spans="1:7" x14ac:dyDescent="0.35">
      <c r="A59" s="17" t="s">
        <v>81</v>
      </c>
      <c r="B59" s="18">
        <f>detail!$O$91</f>
        <v>10560.388829859177</v>
      </c>
      <c r="C59" s="18">
        <f>detail!$P$91</f>
        <v>37914.160983039998</v>
      </c>
      <c r="D59" s="18">
        <f>detail!$Q$91</f>
        <v>4756.4771685115984</v>
      </c>
      <c r="E59" s="18">
        <f>detail!$R$91</f>
        <v>16722.315177</v>
      </c>
      <c r="F59" s="65">
        <f>IFERROR(B59/D59*100-100,"0.00")</f>
        <v>122.02122402205799</v>
      </c>
      <c r="G59" s="68">
        <f t="shared" si="13"/>
        <v>126.72794156629354</v>
      </c>
    </row>
    <row r="60" spans="1:7" x14ac:dyDescent="0.35">
      <c r="A60" s="15" t="s">
        <v>86</v>
      </c>
      <c r="B60" s="18">
        <f>detail!$O$96</f>
        <v>189772.65409646873</v>
      </c>
      <c r="C60" s="18">
        <f>detail!$P$96</f>
        <v>681326.32931549242</v>
      </c>
      <c r="D60" s="18">
        <f>detail!$Q$96</f>
        <v>256281.34747717163</v>
      </c>
      <c r="E60" s="18">
        <f>detail!$R$96</f>
        <v>901006.63046819135</v>
      </c>
      <c r="F60" s="65">
        <f t="shared" si="12"/>
        <v>-25.951437369677166</v>
      </c>
      <c r="G60" s="68">
        <f t="shared" si="13"/>
        <v>-24.381652001666865</v>
      </c>
    </row>
    <row r="61" spans="1:7" ht="18.5" x14ac:dyDescent="0.45">
      <c r="A61" s="22" t="s">
        <v>7</v>
      </c>
      <c r="B61" s="24">
        <f>detail!O108</f>
        <v>2382299.975080526</v>
      </c>
      <c r="C61" s="24">
        <f>detail!P108</f>
        <v>8552990.4457409736</v>
      </c>
      <c r="D61" s="24">
        <f>detail!Q108</f>
        <v>2237288.6118193506</v>
      </c>
      <c r="E61" s="24">
        <f>detail!R108</f>
        <v>7865620.7069450105</v>
      </c>
      <c r="F61" s="65">
        <f t="shared" si="12"/>
        <v>6.4815671297433965</v>
      </c>
      <c r="G61" s="68">
        <f t="shared" si="13"/>
        <v>8.7389128513283794</v>
      </c>
    </row>
    <row r="62" spans="1:7" x14ac:dyDescent="0.35">
      <c r="A62" s="17" t="s">
        <v>14</v>
      </c>
      <c r="B62" s="18">
        <f>detail!$O$109</f>
        <v>0</v>
      </c>
      <c r="C62" s="18">
        <f>detail!$P$109</f>
        <v>0</v>
      </c>
      <c r="D62" s="18">
        <f>detail!$Q$109</f>
        <v>0</v>
      </c>
      <c r="E62" s="18">
        <f>detail!$R$109</f>
        <v>0</v>
      </c>
      <c r="F62" s="65" t="str">
        <f t="shared" si="12"/>
        <v>0.00</v>
      </c>
      <c r="G62" s="68" t="str">
        <f t="shared" si="13"/>
        <v>0.00</v>
      </c>
    </row>
    <row r="63" spans="1:7" x14ac:dyDescent="0.35">
      <c r="A63" s="17" t="s">
        <v>17</v>
      </c>
      <c r="B63" s="18">
        <f>detail!$O$112</f>
        <v>9858.1321114438633</v>
      </c>
      <c r="C63" s="18">
        <f>detail!$P$112</f>
        <v>35392.902087900002</v>
      </c>
      <c r="D63" s="18">
        <f>detail!$Q$112</f>
        <v>16269.783132039982</v>
      </c>
      <c r="E63" s="18">
        <f>detail!$R$112</f>
        <v>57199.568453</v>
      </c>
      <c r="F63" s="65">
        <f t="shared" si="12"/>
        <v>-39.408337336529677</v>
      </c>
      <c r="G63" s="68">
        <f t="shared" si="13"/>
        <v>-38.123830222632179</v>
      </c>
    </row>
    <row r="64" spans="1:7" x14ac:dyDescent="0.35">
      <c r="A64" s="17" t="s">
        <v>18</v>
      </c>
      <c r="B64" s="18">
        <f>detail!$O$113</f>
        <v>1017060.5413220405</v>
      </c>
      <c r="C64" s="18">
        <f>detail!$P$113</f>
        <v>3651475.1222181902</v>
      </c>
      <c r="D64" s="18">
        <f>detail!$Q$113</f>
        <v>1010729.6919831824</v>
      </c>
      <c r="E64" s="18">
        <f>detail!$R$113</f>
        <v>3553415.6623280542</v>
      </c>
      <c r="F64" s="65">
        <f t="shared" si="12"/>
        <v>0.62636423853700762</v>
      </c>
      <c r="G64" s="68">
        <f t="shared" si="13"/>
        <v>2.7595831506492345</v>
      </c>
    </row>
    <row r="65" spans="1:7" x14ac:dyDescent="0.35">
      <c r="A65" s="17" t="s">
        <v>35</v>
      </c>
      <c r="B65" s="18">
        <f>detail!$O$133</f>
        <v>522500.98152117227</v>
      </c>
      <c r="C65" s="18">
        <f>detail!$P$133</f>
        <v>1875895.5419498796</v>
      </c>
      <c r="D65" s="18">
        <f>detail!$Q$133</f>
        <v>487716.22343175765</v>
      </c>
      <c r="E65" s="18">
        <f>detail!$R$133</f>
        <v>1714660.6860964093</v>
      </c>
      <c r="F65" s="65">
        <f t="shared" si="12"/>
        <v>7.1321716232147736</v>
      </c>
      <c r="G65" s="68">
        <f t="shared" si="13"/>
        <v>9.4033097720655832</v>
      </c>
    </row>
    <row r="66" spans="1:7" x14ac:dyDescent="0.35">
      <c r="A66" s="17" t="s">
        <v>42</v>
      </c>
      <c r="B66" s="18">
        <f>detail!$O$143</f>
        <v>8905.4561888867283</v>
      </c>
      <c r="C66" s="18">
        <f>detail!$P$143</f>
        <v>31972.582166499997</v>
      </c>
      <c r="D66" s="18">
        <f>detail!$Q$143</f>
        <v>5541.2893230389373</v>
      </c>
      <c r="E66" s="18">
        <f>detail!$R$143</f>
        <v>19481.474053999998</v>
      </c>
      <c r="F66" s="65">
        <f t="shared" ref="F66" si="16">IFERROR(B66/D66*100-100,"0.00")</f>
        <v>60.710904443495565</v>
      </c>
      <c r="G66" s="68">
        <f t="shared" ref="G66" si="17">IFERROR(C66/E66*100-100,"0.00")</f>
        <v>64.117879775813407</v>
      </c>
    </row>
    <row r="67" spans="1:7" x14ac:dyDescent="0.35">
      <c r="A67" s="17" t="s">
        <v>45</v>
      </c>
      <c r="B67" s="18">
        <f>detail!$O$146</f>
        <v>74062.390396985997</v>
      </c>
      <c r="C67" s="18">
        <f>detail!$P$146</f>
        <v>265900.56839199999</v>
      </c>
      <c r="D67" s="18">
        <f>detail!$Q$146</f>
        <v>101281.99084295105</v>
      </c>
      <c r="E67" s="18">
        <f>detail!$R$146</f>
        <v>356076.42224000004</v>
      </c>
      <c r="F67" s="65">
        <f t="shared" si="12"/>
        <v>-26.87506457902478</v>
      </c>
      <c r="G67" s="68">
        <f t="shared" si="13"/>
        <v>-25.324859557036433</v>
      </c>
    </row>
    <row r="68" spans="1:7" x14ac:dyDescent="0.35">
      <c r="A68" s="17" t="s">
        <v>53</v>
      </c>
      <c r="B68" s="18">
        <f>detail!$O$161</f>
        <v>145293.55142395155</v>
      </c>
      <c r="C68" s="18">
        <f>detail!$P$161</f>
        <v>521636.38926908316</v>
      </c>
      <c r="D68" s="18">
        <f>detail!$Q$161</f>
        <v>103150.41589927518</v>
      </c>
      <c r="E68" s="18">
        <f>detail!$R$161</f>
        <v>362645.23179579841</v>
      </c>
      <c r="F68" s="65">
        <f t="shared" si="12"/>
        <v>40.856001555852686</v>
      </c>
      <c r="G68" s="68">
        <f t="shared" si="13"/>
        <v>43.842064787663048</v>
      </c>
    </row>
    <row r="69" spans="1:7" x14ac:dyDescent="0.35">
      <c r="A69" s="17" t="s">
        <v>56</v>
      </c>
      <c r="B69" s="18">
        <f>detail!$O$164</f>
        <v>62869.747328533995</v>
      </c>
      <c r="C69" s="18">
        <f>detail!$P$164</f>
        <v>225716.47309399999</v>
      </c>
      <c r="D69" s="18">
        <f>detail!$Q$164</f>
        <v>29471.9019329236</v>
      </c>
      <c r="E69" s="18">
        <f>detail!$R$164</f>
        <v>103614.1698</v>
      </c>
      <c r="F69" s="65">
        <f t="shared" si="12"/>
        <v>113.32097084070796</v>
      </c>
      <c r="G69" s="68">
        <f t="shared" si="13"/>
        <v>117.84324820599971</v>
      </c>
    </row>
    <row r="70" spans="1:7" x14ac:dyDescent="0.35">
      <c r="A70" s="17" t="s">
        <v>57</v>
      </c>
      <c r="B70" s="18">
        <f>detail!$O$165</f>
        <v>110208.77037518509</v>
      </c>
      <c r="C70" s="18">
        <f>detail!$P$165</f>
        <v>395674.16778567398</v>
      </c>
      <c r="D70" s="18">
        <f>detail!$Q$165</f>
        <v>81680.448342699441</v>
      </c>
      <c r="E70" s="18">
        <f>detail!$R$165</f>
        <v>287163.409514</v>
      </c>
      <c r="F70" s="65">
        <f t="shared" si="12"/>
        <v>34.926745153003935</v>
      </c>
      <c r="G70" s="68">
        <f t="shared" si="13"/>
        <v>37.787111685057425</v>
      </c>
    </row>
    <row r="71" spans="1:7" x14ac:dyDescent="0.35">
      <c r="A71" s="17" t="s">
        <v>70</v>
      </c>
      <c r="B71" s="18">
        <f>detail!$O$178</f>
        <v>277852.52306370699</v>
      </c>
      <c r="C71" s="18">
        <f>detail!$P$178</f>
        <v>997552.78510154062</v>
      </c>
      <c r="D71" s="18">
        <f>detail!$Q$178</f>
        <v>297949.44592756109</v>
      </c>
      <c r="E71" s="18">
        <f>detail!$R$178</f>
        <v>1047498.8873272138</v>
      </c>
      <c r="F71" s="65">
        <f t="shared" si="12"/>
        <v>-6.7450781125936885</v>
      </c>
      <c r="G71" s="68">
        <f t="shared" si="13"/>
        <v>-4.7681293822769675</v>
      </c>
    </row>
    <row r="72" spans="1:7" x14ac:dyDescent="0.35">
      <c r="A72" s="17" t="s">
        <v>81</v>
      </c>
      <c r="B72" s="18">
        <f>detail!$O$192</f>
        <v>1990.3820484578455</v>
      </c>
      <c r="C72" s="18">
        <f>detail!$P$192</f>
        <v>7145.9173160000009</v>
      </c>
      <c r="D72" s="18">
        <f>detail!$Q$192</f>
        <v>661.50650890843474</v>
      </c>
      <c r="E72" s="18">
        <f>detail!$R$192</f>
        <v>2325.6540379999997</v>
      </c>
      <c r="F72" s="65">
        <f t="shared" si="12"/>
        <v>200.88623795134157</v>
      </c>
      <c r="G72" s="68">
        <f t="shared" si="13"/>
        <v>207.26484675877668</v>
      </c>
    </row>
    <row r="73" spans="1:7" x14ac:dyDescent="0.35">
      <c r="A73" s="19" t="s">
        <v>86</v>
      </c>
      <c r="B73" s="23">
        <f>detail!$O$197</f>
        <v>151697.49930016088</v>
      </c>
      <c r="C73" s="23">
        <f>detail!$P$197</f>
        <v>544627.99636020535</v>
      </c>
      <c r="D73" s="23">
        <f>detail!$Q$197</f>
        <v>102835.91449501333</v>
      </c>
      <c r="E73" s="23">
        <f>detail!$R$197</f>
        <v>361539.5412985346</v>
      </c>
      <c r="F73" s="66">
        <f t="shared" si="12"/>
        <v>47.514124851310498</v>
      </c>
      <c r="G73" s="69">
        <f t="shared" si="13"/>
        <v>50.641336326332521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104</v>
      </c>
    </row>
    <row r="76" spans="1:7" x14ac:dyDescent="0.35">
      <c r="A76" s="1" t="s">
        <v>105</v>
      </c>
    </row>
    <row r="77" spans="1:7" x14ac:dyDescent="0.35">
      <c r="A77" s="1" t="s">
        <v>123</v>
      </c>
    </row>
    <row r="78" spans="1:7" x14ac:dyDescent="0.35">
      <c r="A78" s="1" t="s">
        <v>103</v>
      </c>
    </row>
    <row r="79" spans="1:7" s="80" customFormat="1" ht="18.5" x14ac:dyDescent="0.45">
      <c r="A79" s="1" t="s">
        <v>126</v>
      </c>
    </row>
  </sheetData>
  <mergeCells count="18">
    <mergeCell ref="B10:C10"/>
    <mergeCell ref="D10:E10"/>
    <mergeCell ref="F10:G10"/>
    <mergeCell ref="F11:G11"/>
    <mergeCell ref="B45:C45"/>
    <mergeCell ref="D45:E45"/>
    <mergeCell ref="B44:C44"/>
    <mergeCell ref="D44:E44"/>
    <mergeCell ref="A2:G2"/>
    <mergeCell ref="A3:G3"/>
    <mergeCell ref="A4:G4"/>
    <mergeCell ref="A6:G6"/>
    <mergeCell ref="A7:G7"/>
    <mergeCell ref="F44:G44"/>
    <mergeCell ref="F45:G45"/>
    <mergeCell ref="B46:C46"/>
    <mergeCell ref="D46:E46"/>
    <mergeCell ref="F46:G46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1"/>
  <sheetViews>
    <sheetView topLeftCell="A214" zoomScale="60" zoomScaleNormal="60" workbookViewId="0">
      <selection activeCell="D106" sqref="D106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2" width="3.07421875" style="16" customWidth="1"/>
    <col min="13" max="13" width="8.765625" style="16" customWidth="1"/>
    <col min="14" max="14" width="38.4609375" style="16" customWidth="1"/>
    <col min="15" max="15" width="17.765625" style="16" customWidth="1"/>
    <col min="16" max="16" width="19.53515625" style="16" bestFit="1" customWidth="1"/>
    <col min="17" max="17" width="17.84375" style="16" customWidth="1"/>
    <col min="18" max="18" width="19.53515625" style="16" bestFit="1" customWidth="1"/>
    <col min="19" max="19" width="12.3046875" style="16" customWidth="1"/>
    <col min="20" max="20" width="24.23046875" style="16" customWidth="1"/>
    <col min="21" max="21" width="15.765625" style="16" customWidth="1"/>
    <col min="22" max="16384" width="15.765625" style="16"/>
  </cols>
  <sheetData>
    <row r="1" spans="1:20" x14ac:dyDescent="0.35">
      <c r="A1" s="25"/>
      <c r="B1" s="98" t="s">
        <v>91</v>
      </c>
      <c r="C1" s="98"/>
      <c r="D1" s="98"/>
      <c r="E1" s="98"/>
      <c r="F1" s="98"/>
      <c r="G1" s="98"/>
      <c r="H1" s="26"/>
      <c r="I1" s="27" t="s">
        <v>9</v>
      </c>
      <c r="J1" s="28"/>
      <c r="K1" s="28"/>
      <c r="N1" s="25"/>
      <c r="O1" s="98" t="s">
        <v>91</v>
      </c>
      <c r="P1" s="98"/>
      <c r="Q1" s="98"/>
      <c r="R1" s="98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82"/>
      <c r="C3" s="83"/>
      <c r="D3" s="96"/>
      <c r="E3" s="96"/>
      <c r="F3" s="82"/>
      <c r="G3" s="83"/>
      <c r="H3" s="82" t="s">
        <v>111</v>
      </c>
      <c r="I3" s="99"/>
      <c r="J3" s="99"/>
      <c r="K3" s="99"/>
      <c r="N3" s="32"/>
      <c r="O3" s="82"/>
      <c r="P3" s="83"/>
      <c r="Q3" s="96"/>
      <c r="R3" s="96"/>
      <c r="S3" s="82" t="s">
        <v>112</v>
      </c>
      <c r="T3" s="99"/>
    </row>
    <row r="4" spans="1:20" x14ac:dyDescent="0.35">
      <c r="A4" s="33"/>
      <c r="B4" s="96" t="s">
        <v>113</v>
      </c>
      <c r="C4" s="96"/>
      <c r="D4" s="84" t="s">
        <v>118</v>
      </c>
      <c r="E4" s="85"/>
      <c r="F4" s="96" t="s">
        <v>114</v>
      </c>
      <c r="G4" s="96"/>
      <c r="H4" s="88" t="s">
        <v>3</v>
      </c>
      <c r="I4" s="97"/>
      <c r="J4" s="97"/>
      <c r="K4" s="97"/>
      <c r="N4" s="33"/>
      <c r="O4" s="84" t="s">
        <v>115</v>
      </c>
      <c r="P4" s="85"/>
      <c r="Q4" s="84" t="s">
        <v>116</v>
      </c>
      <c r="R4" s="85"/>
      <c r="S4" s="84" t="s">
        <v>3</v>
      </c>
      <c r="T4" s="96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88" t="s">
        <v>110</v>
      </c>
      <c r="I5" s="97"/>
      <c r="J5" s="100" t="s">
        <v>114</v>
      </c>
      <c r="K5" s="101"/>
      <c r="N5" s="34" t="s">
        <v>0</v>
      </c>
      <c r="O5" s="86"/>
      <c r="P5" s="87"/>
      <c r="Q5" s="86"/>
      <c r="R5" s="87"/>
      <c r="S5" s="88" t="s">
        <v>117</v>
      </c>
      <c r="T5" s="97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93</v>
      </c>
      <c r="B7" s="42">
        <f t="shared" ref="B7:G7" si="0">B8+B11+B12+B32+B42+B45+B60+B63+B64+B77+B91+B96</f>
        <v>208190.65762517741</v>
      </c>
      <c r="C7" s="42">
        <f t="shared" si="0"/>
        <v>743316.09814135567</v>
      </c>
      <c r="D7" s="42">
        <f t="shared" si="0"/>
        <v>199358.94692945058</v>
      </c>
      <c r="E7" s="42">
        <f t="shared" si="0"/>
        <v>713769.79126849573</v>
      </c>
      <c r="F7" s="42">
        <f t="shared" si="0"/>
        <v>197507.16544519342</v>
      </c>
      <c r="G7" s="42">
        <f t="shared" si="0"/>
        <v>708660.37401426642</v>
      </c>
      <c r="H7" s="65">
        <f>IFERROR(B7/D7*100-100,"0.00")</f>
        <v>4.4300548491822695</v>
      </c>
      <c r="I7" s="65">
        <f t="shared" ref="I7" si="1">IFERROR(C7/E7*100-100,"0.00")</f>
        <v>4.1394728712672162</v>
      </c>
      <c r="J7" s="65">
        <f t="shared" ref="J7" si="2">IFERROR(B7/F7*100-100,"0.00")</f>
        <v>5.409166880554821</v>
      </c>
      <c r="K7" s="65">
        <f t="shared" ref="K7" si="3">IFERROR(C7/G7*100-100,"0.00")</f>
        <v>4.8903149375742601</v>
      </c>
      <c r="N7" s="41" t="s">
        <v>93</v>
      </c>
      <c r="O7" s="42">
        <f t="shared" ref="O7:R7" si="4">O8+O11+O12+O32+O42+O45+O60+O63+O64+O77+O91+O96</f>
        <v>1736683.8060659962</v>
      </c>
      <c r="P7" s="42">
        <f t="shared" si="4"/>
        <v>6235083.8080554698</v>
      </c>
      <c r="Q7" s="42">
        <f t="shared" si="4"/>
        <v>1616865.794578155</v>
      </c>
      <c r="R7" s="42">
        <f t="shared" si="4"/>
        <v>5684404.3307595914</v>
      </c>
      <c r="S7" s="65">
        <f>IFERROR(O7/Q7*100-100,"0.00")</f>
        <v>7.4105106242971885</v>
      </c>
      <c r="T7" s="65">
        <f>IFERROR(P7/R7*100-100,"0.00")</f>
        <v>9.6875493939800918</v>
      </c>
    </row>
    <row r="8" spans="1:20" ht="35.5" x14ac:dyDescent="0.4">
      <c r="A8" s="43" t="s">
        <v>14</v>
      </c>
      <c r="B8" s="44">
        <f t="shared" ref="B8:G8" si="5">SUM(B9:B10)</f>
        <v>0</v>
      </c>
      <c r="C8" s="44">
        <f t="shared" si="5"/>
        <v>0</v>
      </c>
      <c r="D8" s="44">
        <f t="shared" si="5"/>
        <v>0</v>
      </c>
      <c r="E8" s="44">
        <f t="shared" si="5"/>
        <v>0</v>
      </c>
      <c r="F8" s="44">
        <f t="shared" si="5"/>
        <v>0</v>
      </c>
      <c r="G8" s="44">
        <f t="shared" si="5"/>
        <v>0</v>
      </c>
      <c r="H8" s="65" t="str">
        <f t="shared" ref="H8:H51" si="6">IFERROR(B8/D8*100-100,"0.00")</f>
        <v>0.00</v>
      </c>
      <c r="I8" s="65" t="str">
        <f t="shared" ref="I8:I51" si="7">IFERROR(C8/E8*100-100,"0.00")</f>
        <v>0.00</v>
      </c>
      <c r="J8" s="65" t="str">
        <f t="shared" ref="J8:J51" si="8">IFERROR(B8/F8*100-100,"0.00")</f>
        <v>0.00</v>
      </c>
      <c r="K8" s="65" t="str">
        <f t="shared" ref="K8:K51" si="9">IFERROR(C8/G8*100-100,"0.00")</f>
        <v>0.00</v>
      </c>
      <c r="N8" s="43" t="s">
        <v>14</v>
      </c>
      <c r="O8" s="44">
        <f t="shared" ref="O8:R8" si="10">SUM(O9:O10)</f>
        <v>0</v>
      </c>
      <c r="P8" s="44">
        <f t="shared" si="10"/>
        <v>0</v>
      </c>
      <c r="Q8" s="44">
        <f t="shared" si="10"/>
        <v>0</v>
      </c>
      <c r="R8" s="44">
        <f t="shared" si="10"/>
        <v>0</v>
      </c>
      <c r="S8" s="65" t="str">
        <f t="shared" ref="S8:S52" si="11">IFERROR(O8/Q8*100-100,"0.00")</f>
        <v>0.00</v>
      </c>
      <c r="T8" s="65" t="str">
        <f t="shared" ref="T8:T52" si="12">IFERROR(P8/R8*100-100,"0.00")</f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 t="shared" si="6"/>
        <v>0.00</v>
      </c>
      <c r="I9" s="65" t="str">
        <f t="shared" si="7"/>
        <v>0.00</v>
      </c>
      <c r="J9" s="65" t="str">
        <f t="shared" si="8"/>
        <v>0.00</v>
      </c>
      <c r="K9" s="65" t="str">
        <f t="shared" si="9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11"/>
        <v>0.00</v>
      </c>
      <c r="T9" s="65" t="str">
        <f t="shared" si="12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 t="shared" si="6"/>
        <v>0.00</v>
      </c>
      <c r="I10" s="65" t="str">
        <f t="shared" si="7"/>
        <v>0.00</v>
      </c>
      <c r="J10" s="65" t="str">
        <f t="shared" si="8"/>
        <v>0.00</v>
      </c>
      <c r="K10" s="65" t="str">
        <f t="shared" si="9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11"/>
        <v>0.00</v>
      </c>
      <c r="T10" s="65" t="str">
        <f t="shared" si="12"/>
        <v>0.00</v>
      </c>
    </row>
    <row r="11" spans="1:20" ht="35.5" x14ac:dyDescent="0.4">
      <c r="A11" s="43" t="s">
        <v>17</v>
      </c>
      <c r="B11" s="44">
        <v>9.1555730887549664</v>
      </c>
      <c r="C11" s="44">
        <v>32.688713999999997</v>
      </c>
      <c r="D11" s="44">
        <v>274.08673181082622</v>
      </c>
      <c r="E11" s="44">
        <v>981.31953627999997</v>
      </c>
      <c r="F11" s="44">
        <v>14.705519149782502</v>
      </c>
      <c r="G11" s="44">
        <v>52.763750000000002</v>
      </c>
      <c r="H11" s="65">
        <f t="shared" si="6"/>
        <v>-96.659607333683667</v>
      </c>
      <c r="I11" s="65">
        <f t="shared" si="7"/>
        <v>-96.668902147417057</v>
      </c>
      <c r="J11" s="65">
        <f t="shared" si="8"/>
        <v>-37.740565324479689</v>
      </c>
      <c r="K11" s="65">
        <f t="shared" si="9"/>
        <v>-38.047022813958456</v>
      </c>
      <c r="N11" s="43" t="s">
        <v>17</v>
      </c>
      <c r="O11" s="44">
        <v>1855.0113474369819</v>
      </c>
      <c r="P11" s="44">
        <v>6659.9061819799999</v>
      </c>
      <c r="Q11" s="44">
        <v>1381.588167346591</v>
      </c>
      <c r="R11" s="44">
        <v>4857.2403400000012</v>
      </c>
      <c r="S11" s="65">
        <f>IFERROR(O11/Q11*100-100,"0.00")</f>
        <v>34.266591975785644</v>
      </c>
      <c r="T11" s="65">
        <f t="shared" si="12"/>
        <v>37.112963654172347</v>
      </c>
    </row>
    <row r="12" spans="1:20" ht="18" x14ac:dyDescent="0.4">
      <c r="A12" s="43" t="s">
        <v>18</v>
      </c>
      <c r="B12" s="44">
        <f t="shared" ref="B12:G12" si="13">B13+B17+B21+B25+B29+B30+B31</f>
        <v>25772.176582165775</v>
      </c>
      <c r="C12" s="44">
        <f t="shared" si="13"/>
        <v>92016.010498200005</v>
      </c>
      <c r="D12" s="44">
        <f t="shared" si="13"/>
        <v>25971.627232765226</v>
      </c>
      <c r="E12" s="44">
        <f t="shared" si="13"/>
        <v>92986.862312200014</v>
      </c>
      <c r="F12" s="44">
        <f t="shared" si="13"/>
        <v>19224.822574086123</v>
      </c>
      <c r="G12" s="44">
        <f t="shared" si="13"/>
        <v>68979.117415819986</v>
      </c>
      <c r="H12" s="65">
        <f t="shared" si="6"/>
        <v>-0.76795592671923885</v>
      </c>
      <c r="I12" s="65">
        <f t="shared" si="7"/>
        <v>-1.0440741733390411</v>
      </c>
      <c r="J12" s="65">
        <f t="shared" si="8"/>
        <v>34.056772086443516</v>
      </c>
      <c r="K12" s="65">
        <f t="shared" si="9"/>
        <v>33.396909014519565</v>
      </c>
      <c r="N12" s="43" t="s">
        <v>18</v>
      </c>
      <c r="O12" s="44">
        <f t="shared" ref="O12:R12" si="14">O13+O17+O21+O25+O29+O30+O31</f>
        <v>206773.42347707148</v>
      </c>
      <c r="P12" s="44">
        <f t="shared" si="14"/>
        <v>742362.89885062235</v>
      </c>
      <c r="Q12" s="44">
        <f t="shared" si="14"/>
        <v>160277.8033903157</v>
      </c>
      <c r="R12" s="44">
        <f t="shared" si="14"/>
        <v>563487.60841603996</v>
      </c>
      <c r="S12" s="65">
        <f t="shared" si="11"/>
        <v>29.009394378538843</v>
      </c>
      <c r="T12" s="65">
        <f t="shared" si="12"/>
        <v>31.744316603057086</v>
      </c>
    </row>
    <row r="13" spans="1:20" x14ac:dyDescent="0.35">
      <c r="A13" s="47" t="s">
        <v>19</v>
      </c>
      <c r="B13" s="48">
        <f t="shared" ref="B13:G13" si="15">SUM(B14:B16)</f>
        <v>2469.5526736528577</v>
      </c>
      <c r="C13" s="48">
        <f t="shared" si="15"/>
        <v>8817.1980360381021</v>
      </c>
      <c r="D13" s="48">
        <f t="shared" si="15"/>
        <v>2301.8122999881698</v>
      </c>
      <c r="E13" s="48">
        <f t="shared" si="15"/>
        <v>8241.2357719928477</v>
      </c>
      <c r="F13" s="48">
        <f t="shared" si="15"/>
        <v>4303.4641524278086</v>
      </c>
      <c r="G13" s="48">
        <f t="shared" si="15"/>
        <v>15440.931010995362</v>
      </c>
      <c r="H13" s="65">
        <f t="shared" si="6"/>
        <v>7.2873176351325526</v>
      </c>
      <c r="I13" s="65">
        <f t="shared" si="7"/>
        <v>6.9887851771285767</v>
      </c>
      <c r="J13" s="65">
        <f t="shared" si="8"/>
        <v>-42.614772978655949</v>
      </c>
      <c r="K13" s="65">
        <f t="shared" si="9"/>
        <v>-42.897238322226514</v>
      </c>
      <c r="N13" s="47" t="s">
        <v>19</v>
      </c>
      <c r="O13" s="48">
        <f t="shared" ref="O13:R13" si="16">SUM(O14:O16)</f>
        <v>24345.914358555725</v>
      </c>
      <c r="P13" s="48">
        <f t="shared" si="16"/>
        <v>87407.285010157706</v>
      </c>
      <c r="Q13" s="48">
        <f t="shared" si="16"/>
        <v>24352.384637683004</v>
      </c>
      <c r="R13" s="48">
        <f t="shared" si="16"/>
        <v>85615.516861673153</v>
      </c>
      <c r="S13" s="65">
        <f t="shared" si="11"/>
        <v>-2.6569386216351631E-2</v>
      </c>
      <c r="T13" s="65">
        <f t="shared" si="12"/>
        <v>2.092807722435964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6"/>
        <v>0.00</v>
      </c>
      <c r="I14" s="65" t="str">
        <f t="shared" si="7"/>
        <v>0.00</v>
      </c>
      <c r="J14" s="65" t="str">
        <f t="shared" si="8"/>
        <v>0.00</v>
      </c>
      <c r="K14" s="65" t="str">
        <f t="shared" si="9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11"/>
        <v>0.00</v>
      </c>
      <c r="T14" s="65" t="str">
        <f t="shared" si="12"/>
        <v>0.00</v>
      </c>
    </row>
    <row r="15" spans="1:20" x14ac:dyDescent="0.35">
      <c r="A15" s="49" t="s">
        <v>21</v>
      </c>
      <c r="B15" s="50">
        <v>2072.0392250880968</v>
      </c>
      <c r="C15" s="50">
        <v>7397.9309617304443</v>
      </c>
      <c r="D15" s="50">
        <v>1867.2939814896579</v>
      </c>
      <c r="E15" s="50">
        <v>6685.5190395666104</v>
      </c>
      <c r="F15" s="50">
        <v>2642.2034873308994</v>
      </c>
      <c r="G15" s="50">
        <v>9480.2885117264086</v>
      </c>
      <c r="H15" s="65">
        <f t="shared" si="6"/>
        <v>10.964810342027704</v>
      </c>
      <c r="I15" s="65">
        <f t="shared" si="7"/>
        <v>10.656045072156672</v>
      </c>
      <c r="J15" s="65">
        <f t="shared" si="8"/>
        <v>-21.57912004040125</v>
      </c>
      <c r="K15" s="65">
        <f t="shared" si="9"/>
        <v>-21.965128460175492</v>
      </c>
      <c r="N15" s="49" t="s">
        <v>21</v>
      </c>
      <c r="O15" s="50">
        <v>21332.511186749707</v>
      </c>
      <c r="P15" s="50">
        <v>76588.492747545504</v>
      </c>
      <c r="Q15" s="50">
        <v>12490.820457776004</v>
      </c>
      <c r="R15" s="50">
        <v>43913.894488346989</v>
      </c>
      <c r="S15" s="65">
        <f t="shared" si="11"/>
        <v>70.785508116637914</v>
      </c>
      <c r="T15" s="65">
        <f t="shared" si="12"/>
        <v>74.406059038715085</v>
      </c>
    </row>
    <row r="16" spans="1:20" x14ac:dyDescent="0.35">
      <c r="A16" s="49" t="s">
        <v>22</v>
      </c>
      <c r="B16" s="75">
        <v>397.51344856476101</v>
      </c>
      <c r="C16" s="50">
        <v>1419.2670743076571</v>
      </c>
      <c r="D16" s="50">
        <v>434.5183184985118</v>
      </c>
      <c r="E16" s="50">
        <v>1555.7167324262371</v>
      </c>
      <c r="F16" s="50">
        <v>1661.2606650969087</v>
      </c>
      <c r="G16" s="50">
        <v>5960.6424992689535</v>
      </c>
      <c r="H16" s="65">
        <f t="shared" si="6"/>
        <v>-8.5162968644502683</v>
      </c>
      <c r="I16" s="65">
        <f t="shared" si="7"/>
        <v>-8.7708549554376845</v>
      </c>
      <c r="J16" s="65">
        <f t="shared" si="8"/>
        <v>-76.071578836691941</v>
      </c>
      <c r="K16" s="65">
        <f t="shared" si="9"/>
        <v>-76.189360887157321</v>
      </c>
      <c r="N16" s="49" t="s">
        <v>22</v>
      </c>
      <c r="O16" s="50">
        <v>3013.4031718060191</v>
      </c>
      <c r="P16" s="50">
        <v>10818.7922626122</v>
      </c>
      <c r="Q16" s="50">
        <v>11861.564179907</v>
      </c>
      <c r="R16" s="50">
        <v>41701.622373326172</v>
      </c>
      <c r="S16" s="65">
        <f t="shared" si="11"/>
        <v>-74.59522938036622</v>
      </c>
      <c r="T16" s="65">
        <f t="shared" si="12"/>
        <v>-74.05666339367103</v>
      </c>
    </row>
    <row r="17" spans="1:20" x14ac:dyDescent="0.35">
      <c r="A17" s="47" t="s">
        <v>23</v>
      </c>
      <c r="B17" s="48">
        <f t="shared" ref="B17:G17" si="17">SUM(B18:B20)</f>
        <v>22419.300327554702</v>
      </c>
      <c r="C17" s="48">
        <f t="shared" si="17"/>
        <v>80045.027152658615</v>
      </c>
      <c r="D17" s="48">
        <f t="shared" si="17"/>
        <v>22941.840805085689</v>
      </c>
      <c r="E17" s="48">
        <f t="shared" si="17"/>
        <v>82139.242682476368</v>
      </c>
      <c r="F17" s="48">
        <f t="shared" si="17"/>
        <v>13878.814278366015</v>
      </c>
      <c r="G17" s="48">
        <f t="shared" si="17"/>
        <v>49797.513397612063</v>
      </c>
      <c r="H17" s="65">
        <f t="shared" si="6"/>
        <v>-2.277674585795026</v>
      </c>
      <c r="I17" s="65">
        <f t="shared" si="7"/>
        <v>-2.549591962898063</v>
      </c>
      <c r="J17" s="65">
        <f t="shared" si="8"/>
        <v>61.536136141697682</v>
      </c>
      <c r="K17" s="65">
        <f t="shared" si="9"/>
        <v>60.741012334356839</v>
      </c>
      <c r="N17" s="47" t="s">
        <v>23</v>
      </c>
      <c r="O17" s="48">
        <f t="shared" ref="O17:R17" si="18">SUM(O18:O20)</f>
        <v>170048.56868112122</v>
      </c>
      <c r="P17" s="48">
        <f t="shared" si="18"/>
        <v>610512.44530714292</v>
      </c>
      <c r="Q17" s="48">
        <f t="shared" si="18"/>
        <v>129865.68176153135</v>
      </c>
      <c r="R17" s="48">
        <f t="shared" si="18"/>
        <v>456567.91447857709</v>
      </c>
      <c r="S17" s="65">
        <f t="shared" si="11"/>
        <v>30.941882701063832</v>
      </c>
      <c r="T17" s="65">
        <f t="shared" si="12"/>
        <v>33.71777252555691</v>
      </c>
    </row>
    <row r="18" spans="1:20" x14ac:dyDescent="0.35">
      <c r="A18" s="49" t="s">
        <v>20</v>
      </c>
      <c r="B18" s="50">
        <v>11489.7111561452</v>
      </c>
      <c r="C18" s="50">
        <v>41022.432816044944</v>
      </c>
      <c r="D18" s="50">
        <v>11734.650860811957</v>
      </c>
      <c r="E18" s="50">
        <v>42013.862054028985</v>
      </c>
      <c r="F18" s="50">
        <v>10455.437741624395</v>
      </c>
      <c r="G18" s="50">
        <v>37514.357536149517</v>
      </c>
      <c r="H18" s="65">
        <f t="shared" si="6"/>
        <v>-2.0873199174995136</v>
      </c>
      <c r="I18" s="65">
        <f t="shared" si="7"/>
        <v>-2.3597669662195813</v>
      </c>
      <c r="J18" s="65">
        <f t="shared" si="8"/>
        <v>9.8922057601015894</v>
      </c>
      <c r="K18" s="65">
        <f t="shared" si="9"/>
        <v>9.3512871079159083</v>
      </c>
      <c r="N18" s="49" t="s">
        <v>20</v>
      </c>
      <c r="O18" s="50">
        <v>90637.270763941196</v>
      </c>
      <c r="P18" s="50">
        <v>325408.10098687216</v>
      </c>
      <c r="Q18" s="50">
        <v>93913.317343429473</v>
      </c>
      <c r="R18" s="50">
        <v>330170.42577876482</v>
      </c>
      <c r="S18" s="65">
        <f t="shared" si="11"/>
        <v>-3.4883727592202689</v>
      </c>
      <c r="T18" s="65">
        <f t="shared" si="12"/>
        <v>-1.4423838175874977</v>
      </c>
    </row>
    <row r="19" spans="1:20" x14ac:dyDescent="0.35">
      <c r="A19" s="49" t="s">
        <v>21</v>
      </c>
      <c r="B19" s="50">
        <v>407.31633814875414</v>
      </c>
      <c r="C19" s="50">
        <v>1454.2669427897629</v>
      </c>
      <c r="D19" s="50">
        <v>550.90673450500822</v>
      </c>
      <c r="E19" s="50">
        <v>1972.425070218703</v>
      </c>
      <c r="F19" s="50">
        <v>282.06633194165437</v>
      </c>
      <c r="G19" s="50">
        <v>1012.060660381826</v>
      </c>
      <c r="H19" s="65">
        <f t="shared" si="6"/>
        <v>-26.064374850176875</v>
      </c>
      <c r="I19" s="65">
        <f t="shared" si="7"/>
        <v>-26.270104515122924</v>
      </c>
      <c r="J19" s="65">
        <f t="shared" si="8"/>
        <v>44.404451018637644</v>
      </c>
      <c r="K19" s="65">
        <f t="shared" si="9"/>
        <v>43.693653920023252</v>
      </c>
      <c r="N19" s="49" t="s">
        <v>21</v>
      </c>
      <c r="O19" s="50">
        <v>6895.911925375347</v>
      </c>
      <c r="P19" s="50">
        <v>24757.86820692593</v>
      </c>
      <c r="Q19" s="50">
        <v>2707.095344017021</v>
      </c>
      <c r="R19" s="50">
        <v>9517.3171137090649</v>
      </c>
      <c r="S19" s="65">
        <f t="shared" si="11"/>
        <v>154.73472667359397</v>
      </c>
      <c r="T19" s="65">
        <f t="shared" si="12"/>
        <v>160.13495096495063</v>
      </c>
    </row>
    <row r="20" spans="1:20" x14ac:dyDescent="0.35">
      <c r="A20" s="49" t="s">
        <v>22</v>
      </c>
      <c r="B20" s="50">
        <v>10522.272833260748</v>
      </c>
      <c r="C20" s="50">
        <v>37568.327393823907</v>
      </c>
      <c r="D20" s="50">
        <v>10656.283209768726</v>
      </c>
      <c r="E20" s="50">
        <v>38152.955558228678</v>
      </c>
      <c r="F20" s="50">
        <v>3141.3102047999664</v>
      </c>
      <c r="G20" s="50">
        <v>11271.095201080723</v>
      </c>
      <c r="H20" s="65">
        <f t="shared" si="6"/>
        <v>-1.2575714615498299</v>
      </c>
      <c r="I20" s="65">
        <f t="shared" si="7"/>
        <v>-1.532327327859349</v>
      </c>
      <c r="J20" s="65">
        <f t="shared" si="8"/>
        <v>234.96446219104899</v>
      </c>
      <c r="K20" s="65">
        <f t="shared" si="9"/>
        <v>233.31567805603919</v>
      </c>
      <c r="N20" s="49" t="s">
        <v>22</v>
      </c>
      <c r="O20" s="50">
        <v>72515.38599180468</v>
      </c>
      <c r="P20" s="50">
        <v>260346.47611334486</v>
      </c>
      <c r="Q20" s="50">
        <v>33245.269074084848</v>
      </c>
      <c r="R20" s="50">
        <v>116880.1715861032</v>
      </c>
      <c r="S20" s="65">
        <f t="shared" si="11"/>
        <v>118.12242166008349</v>
      </c>
      <c r="T20" s="65">
        <f t="shared" si="12"/>
        <v>122.74648691934286</v>
      </c>
    </row>
    <row r="21" spans="1:20" x14ac:dyDescent="0.35">
      <c r="A21" s="47" t="s">
        <v>24</v>
      </c>
      <c r="B21" s="48">
        <f t="shared" ref="B21:G21" si="19">SUM(B22:B24)</f>
        <v>701.30705817969101</v>
      </c>
      <c r="C21" s="48">
        <f t="shared" si="19"/>
        <v>2503.9203585381174</v>
      </c>
      <c r="D21" s="48">
        <f t="shared" si="19"/>
        <v>547.50423987724616</v>
      </c>
      <c r="E21" s="48">
        <f t="shared" si="19"/>
        <v>1960.2430341593465</v>
      </c>
      <c r="F21" s="48">
        <f t="shared" si="19"/>
        <v>853.54362981897009</v>
      </c>
      <c r="G21" s="48">
        <f t="shared" si="19"/>
        <v>3062.5347013693686</v>
      </c>
      <c r="H21" s="65">
        <f t="shared" si="6"/>
        <v>28.091621415923356</v>
      </c>
      <c r="I21" s="65">
        <f t="shared" si="7"/>
        <v>27.735199916776025</v>
      </c>
      <c r="J21" s="65">
        <f t="shared" si="8"/>
        <v>-17.835827756287898</v>
      </c>
      <c r="K21" s="65">
        <f t="shared" si="9"/>
        <v>-18.240261655858944</v>
      </c>
      <c r="N21" s="47" t="s">
        <v>24</v>
      </c>
      <c r="O21" s="48">
        <f t="shared" ref="O21:R21" si="20">SUM(O22:O24)</f>
        <v>8806.4217959408179</v>
      </c>
      <c r="P21" s="48">
        <f t="shared" si="20"/>
        <v>31617.026516276936</v>
      </c>
      <c r="Q21" s="48">
        <f t="shared" si="20"/>
        <v>5230.0614524069761</v>
      </c>
      <c r="R21" s="48">
        <f t="shared" si="20"/>
        <v>18387.292297167805</v>
      </c>
      <c r="S21" s="65">
        <f t="shared" si="11"/>
        <v>68.380847454247998</v>
      </c>
      <c r="T21" s="65">
        <f t="shared" si="12"/>
        <v>71.950421004330849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6"/>
        <v>0.00</v>
      </c>
      <c r="I22" s="65" t="str">
        <f t="shared" si="7"/>
        <v>0.00</v>
      </c>
      <c r="J22" s="65" t="str">
        <f t="shared" si="8"/>
        <v>0.00</v>
      </c>
      <c r="K22" s="65" t="str">
        <f t="shared" si="9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11"/>
        <v>0.00</v>
      </c>
      <c r="T22" s="65" t="str">
        <f t="shared" si="12"/>
        <v>0.00</v>
      </c>
    </row>
    <row r="23" spans="1:20" x14ac:dyDescent="0.35">
      <c r="A23" s="49" t="s">
        <v>26</v>
      </c>
      <c r="B23" s="50">
        <v>104.29535402185702</v>
      </c>
      <c r="C23" s="50">
        <v>372.37221155894343</v>
      </c>
      <c r="D23" s="50">
        <v>132.01680280721746</v>
      </c>
      <c r="E23" s="50">
        <v>472.66303938186365</v>
      </c>
      <c r="F23" s="50">
        <v>125.98520708152795</v>
      </c>
      <c r="G23" s="50">
        <v>452.03789831835269</v>
      </c>
      <c r="H23" s="65">
        <f t="shared" si="6"/>
        <v>-20.998424591331556</v>
      </c>
      <c r="I23" s="65">
        <f t="shared" si="7"/>
        <v>-21.218250522418231</v>
      </c>
      <c r="J23" s="65">
        <f t="shared" si="8"/>
        <v>-17.216190346565782</v>
      </c>
      <c r="K23" s="65">
        <f t="shared" si="9"/>
        <v>-17.623674266201419</v>
      </c>
      <c r="N23" s="49" t="s">
        <v>26</v>
      </c>
      <c r="O23" s="50">
        <v>1166.0805117304128</v>
      </c>
      <c r="P23" s="50">
        <v>4186.4901902027868</v>
      </c>
      <c r="Q23" s="50">
        <v>833.90460331286249</v>
      </c>
      <c r="R23" s="50">
        <v>2931.7528730012746</v>
      </c>
      <c r="S23" s="65">
        <f t="shared" si="11"/>
        <v>39.833801983813402</v>
      </c>
      <c r="T23" s="65">
        <f t="shared" si="12"/>
        <v>42.798195194297563</v>
      </c>
    </row>
    <row r="24" spans="1:20" x14ac:dyDescent="0.35">
      <c r="A24" s="49" t="s">
        <v>27</v>
      </c>
      <c r="B24" s="50">
        <v>597.01170415783395</v>
      </c>
      <c r="C24" s="50">
        <v>2131.5481469791739</v>
      </c>
      <c r="D24" s="50">
        <v>415.4874370700287</v>
      </c>
      <c r="E24" s="50">
        <v>1487.5799947774829</v>
      </c>
      <c r="F24" s="50">
        <v>727.55842273744213</v>
      </c>
      <c r="G24" s="50">
        <v>2610.4968030510158</v>
      </c>
      <c r="H24" s="65">
        <f t="shared" si="6"/>
        <v>43.689471905069922</v>
      </c>
      <c r="I24" s="65">
        <f t="shared" si="7"/>
        <v>43.289648587807051</v>
      </c>
      <c r="J24" s="65">
        <f t="shared" ref="J24" si="21">IFERROR(B24/F24*100-100,"0.00")</f>
        <v>-17.943125184150233</v>
      </c>
      <c r="K24" s="65">
        <f t="shared" ref="K24" si="22">IFERROR(C24/G24*100-100,"0.00")</f>
        <v>-18.347030937255738</v>
      </c>
      <c r="N24" s="49" t="s">
        <v>27</v>
      </c>
      <c r="O24" s="50">
        <v>7640.3412842104044</v>
      </c>
      <c r="P24" s="50">
        <v>27430.536326074151</v>
      </c>
      <c r="Q24" s="50">
        <v>4396.1568490941136</v>
      </c>
      <c r="R24" s="50">
        <v>15455.539424166529</v>
      </c>
      <c r="S24" s="65">
        <f t="shared" ref="S24" si="23">IFERROR(O24/Q24*100-100,"0.00")</f>
        <v>73.79592099369242</v>
      </c>
      <c r="T24" s="65">
        <f t="shared" ref="T24" si="24">IFERROR(P24/R24*100-100,"0.00")</f>
        <v>77.480290873467169</v>
      </c>
    </row>
    <row r="25" spans="1:20" x14ac:dyDescent="0.35">
      <c r="A25" s="47" t="s">
        <v>28</v>
      </c>
      <c r="B25" s="48">
        <f t="shared" ref="B25:G25" si="25">SUM(B26:B28)</f>
        <v>0</v>
      </c>
      <c r="C25" s="48">
        <f t="shared" si="25"/>
        <v>0</v>
      </c>
      <c r="D25" s="48">
        <f t="shared" si="25"/>
        <v>0</v>
      </c>
      <c r="E25" s="48">
        <f t="shared" si="25"/>
        <v>0</v>
      </c>
      <c r="F25" s="48">
        <f t="shared" si="25"/>
        <v>0</v>
      </c>
      <c r="G25" s="48">
        <f t="shared" si="25"/>
        <v>0</v>
      </c>
      <c r="H25" s="65" t="str">
        <f t="shared" si="6"/>
        <v>0.00</v>
      </c>
      <c r="I25" s="65" t="str">
        <f t="shared" si="7"/>
        <v>0.00</v>
      </c>
      <c r="J25" s="65" t="str">
        <f t="shared" si="8"/>
        <v>0.00</v>
      </c>
      <c r="K25" s="65" t="str">
        <f t="shared" si="9"/>
        <v>0.00</v>
      </c>
      <c r="N25" s="47" t="s">
        <v>28</v>
      </c>
      <c r="O25" s="48">
        <f t="shared" ref="O25:R25" si="26">SUM(O26:O28)</f>
        <v>0</v>
      </c>
      <c r="P25" s="48">
        <f t="shared" si="26"/>
        <v>0</v>
      </c>
      <c r="Q25" s="48">
        <f t="shared" si="26"/>
        <v>0</v>
      </c>
      <c r="R25" s="48">
        <f t="shared" si="26"/>
        <v>0</v>
      </c>
      <c r="S25" s="65" t="str">
        <f t="shared" si="11"/>
        <v>0.00</v>
      </c>
      <c r="T25" s="65" t="str">
        <f t="shared" si="12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6"/>
        <v>0.00</v>
      </c>
      <c r="I26" s="65" t="str">
        <f t="shared" si="7"/>
        <v>0.00</v>
      </c>
      <c r="J26" s="65" t="str">
        <f t="shared" si="8"/>
        <v>0.00</v>
      </c>
      <c r="K26" s="65" t="str">
        <f t="shared" si="9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11"/>
        <v>0.00</v>
      </c>
      <c r="T26" s="65" t="str">
        <f t="shared" si="12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6"/>
        <v>0.00</v>
      </c>
      <c r="I27" s="65" t="str">
        <f t="shared" si="7"/>
        <v>0.00</v>
      </c>
      <c r="J27" s="65" t="str">
        <f t="shared" si="8"/>
        <v>0.00</v>
      </c>
      <c r="K27" s="65" t="str">
        <f t="shared" si="9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11"/>
        <v>0.00</v>
      </c>
      <c r="T27" s="65" t="str">
        <f t="shared" si="12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6"/>
        <v>0.00</v>
      </c>
      <c r="I28" s="65" t="str">
        <f t="shared" si="7"/>
        <v>0.00</v>
      </c>
      <c r="J28" s="65" t="str">
        <f t="shared" si="8"/>
        <v>0.00</v>
      </c>
      <c r="K28" s="65" t="str">
        <f t="shared" si="9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11"/>
        <v>0.00</v>
      </c>
      <c r="T28" s="65" t="str">
        <f t="shared" si="12"/>
        <v>0.00</v>
      </c>
    </row>
    <row r="29" spans="1:20" x14ac:dyDescent="0.35">
      <c r="A29" s="47" t="s">
        <v>32</v>
      </c>
      <c r="B29" s="48">
        <v>182.01652277852733</v>
      </c>
      <c r="C29" s="48">
        <v>649.86495096516865</v>
      </c>
      <c r="D29" s="48">
        <v>180.46988781412097</v>
      </c>
      <c r="E29" s="48">
        <v>646.14082357145878</v>
      </c>
      <c r="F29" s="48">
        <v>189.00051347332766</v>
      </c>
      <c r="G29" s="48">
        <v>678.13830584320351</v>
      </c>
      <c r="H29" s="65">
        <f t="shared" si="6"/>
        <v>0.857004447190306</v>
      </c>
      <c r="I29" s="65">
        <f t="shared" si="7"/>
        <v>0.57636466507800321</v>
      </c>
      <c r="J29" s="65">
        <f t="shared" si="8"/>
        <v>-3.6952231327064311</v>
      </c>
      <c r="K29" s="65">
        <f t="shared" si="9"/>
        <v>-4.1692608475905928</v>
      </c>
      <c r="N29" s="47" t="s">
        <v>32</v>
      </c>
      <c r="O29" s="48">
        <v>3572.5186414537179</v>
      </c>
      <c r="P29" s="48">
        <v>12826.142017044825</v>
      </c>
      <c r="Q29" s="48">
        <v>829.67553869436085</v>
      </c>
      <c r="R29" s="48">
        <v>2916.8847786219603</v>
      </c>
      <c r="S29" s="65">
        <f t="shared" si="11"/>
        <v>330.59225864073312</v>
      </c>
      <c r="T29" s="65">
        <f t="shared" si="12"/>
        <v>339.72055773503502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6"/>
        <v>0.00</v>
      </c>
      <c r="I30" s="65" t="str">
        <f t="shared" si="7"/>
        <v>0.00</v>
      </c>
      <c r="J30" s="65" t="str">
        <f t="shared" si="8"/>
        <v>0.00</v>
      </c>
      <c r="K30" s="65" t="str">
        <f t="shared" si="9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11"/>
        <v>0.00</v>
      </c>
      <c r="T30" s="65" t="str">
        <f t="shared" si="12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6"/>
        <v>0.00</v>
      </c>
      <c r="I31" s="65" t="str">
        <f t="shared" si="7"/>
        <v>0.00</v>
      </c>
      <c r="J31" s="65" t="str">
        <f t="shared" si="8"/>
        <v>0.00</v>
      </c>
      <c r="K31" s="65" t="str">
        <f t="shared" si="9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11"/>
        <v>0.00</v>
      </c>
      <c r="T31" s="65" t="str">
        <f t="shared" si="12"/>
        <v>0.00</v>
      </c>
    </row>
    <row r="32" spans="1:20" ht="18" x14ac:dyDescent="0.4">
      <c r="A32" s="43" t="s">
        <v>35</v>
      </c>
      <c r="B32" s="44">
        <f t="shared" ref="B32:G32" si="27">B33+B36</f>
        <v>14755.83326425821</v>
      </c>
      <c r="C32" s="44">
        <f t="shared" si="27"/>
        <v>52683.672417999987</v>
      </c>
      <c r="D32" s="44">
        <f t="shared" si="27"/>
        <v>19272.422475959003</v>
      </c>
      <c r="E32" s="44">
        <f t="shared" si="27"/>
        <v>69001.533062729999</v>
      </c>
      <c r="F32" s="44">
        <f t="shared" si="27"/>
        <v>16779.096978008616</v>
      </c>
      <c r="G32" s="44">
        <f t="shared" si="27"/>
        <v>60203.796217999996</v>
      </c>
      <c r="H32" s="65">
        <f t="shared" si="6"/>
        <v>-23.435503332987437</v>
      </c>
      <c r="I32" s="65">
        <f t="shared" si="7"/>
        <v>-23.648547967615855</v>
      </c>
      <c r="J32" s="65">
        <f t="shared" si="8"/>
        <v>-12.058239584658111</v>
      </c>
      <c r="K32" s="65">
        <f t="shared" si="9"/>
        <v>-12.491112309212838</v>
      </c>
      <c r="N32" s="43" t="s">
        <v>35</v>
      </c>
      <c r="O32" s="44">
        <f t="shared" ref="O32:R32" si="28">O33+O36</f>
        <v>152713.08264520223</v>
      </c>
      <c r="P32" s="44">
        <f t="shared" si="28"/>
        <v>548274.16801694606</v>
      </c>
      <c r="Q32" s="44">
        <f t="shared" si="28"/>
        <v>160789.20098679236</v>
      </c>
      <c r="R32" s="44">
        <f t="shared" si="28"/>
        <v>565285.52554800001</v>
      </c>
      <c r="S32" s="65">
        <f t="shared" si="11"/>
        <v>-5.0227989765640615</v>
      </c>
      <c r="T32" s="65">
        <f t="shared" si="12"/>
        <v>-3.0093389556654131</v>
      </c>
    </row>
    <row r="33" spans="1:20" x14ac:dyDescent="0.35">
      <c r="A33" s="47" t="s">
        <v>36</v>
      </c>
      <c r="B33" s="48">
        <f t="shared" ref="B33:G33" si="29">SUM(B34:B35)</f>
        <v>242.35974351681023</v>
      </c>
      <c r="C33" s="48">
        <f t="shared" si="29"/>
        <v>865.31211800000005</v>
      </c>
      <c r="D33" s="48">
        <f t="shared" si="29"/>
        <v>263.96834674165734</v>
      </c>
      <c r="E33" s="48">
        <f t="shared" si="29"/>
        <v>945.0924308000001</v>
      </c>
      <c r="F33" s="48">
        <f t="shared" si="29"/>
        <v>236.3693243648336</v>
      </c>
      <c r="G33" s="48">
        <f t="shared" si="29"/>
        <v>848.09871799999996</v>
      </c>
      <c r="H33" s="65">
        <f t="shared" si="6"/>
        <v>-8.1860584769260925</v>
      </c>
      <c r="I33" s="65">
        <f t="shared" si="7"/>
        <v>-8.4415354731460184</v>
      </c>
      <c r="J33" s="65">
        <f t="shared" si="8"/>
        <v>2.5343471146579475</v>
      </c>
      <c r="K33" s="65">
        <f t="shared" si="9"/>
        <v>2.0296457988514476</v>
      </c>
      <c r="N33" s="47" t="s">
        <v>36</v>
      </c>
      <c r="O33" s="48">
        <f t="shared" ref="O33:R33" si="30">SUM(O34:O35)</f>
        <v>2105.0462555861795</v>
      </c>
      <c r="P33" s="48">
        <f t="shared" si="30"/>
        <v>7557.5874995603035</v>
      </c>
      <c r="Q33" s="48">
        <f t="shared" si="30"/>
        <v>2413.7902184451536</v>
      </c>
      <c r="R33" s="48">
        <f t="shared" si="30"/>
        <v>8486.1462325972498</v>
      </c>
      <c r="S33" s="65">
        <f t="shared" si="11"/>
        <v>-12.790836606250394</v>
      </c>
      <c r="T33" s="65">
        <f t="shared" si="12"/>
        <v>-10.942054350538271</v>
      </c>
    </row>
    <row r="34" spans="1:20" ht="46.5" x14ac:dyDescent="0.35">
      <c r="A34" s="49" t="s">
        <v>94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6"/>
        <v>0.00</v>
      </c>
      <c r="I34" s="65" t="str">
        <f t="shared" si="7"/>
        <v>0.00</v>
      </c>
      <c r="J34" s="65" t="str">
        <f t="shared" si="8"/>
        <v>0.00</v>
      </c>
      <c r="K34" s="65" t="str">
        <f t="shared" si="9"/>
        <v>0.00</v>
      </c>
      <c r="N34" s="49" t="s">
        <v>94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11"/>
        <v>0.00</v>
      </c>
      <c r="T34" s="65" t="str">
        <f t="shared" si="12"/>
        <v>0.00</v>
      </c>
    </row>
    <row r="35" spans="1:20" x14ac:dyDescent="0.35">
      <c r="A35" s="49" t="s">
        <v>37</v>
      </c>
      <c r="B35" s="50">
        <v>242.35974351681023</v>
      </c>
      <c r="C35" s="50">
        <v>865.31211800000005</v>
      </c>
      <c r="D35" s="50">
        <v>263.96834674165734</v>
      </c>
      <c r="E35" s="50">
        <v>945.0924308000001</v>
      </c>
      <c r="F35" s="50">
        <v>236.3693243648336</v>
      </c>
      <c r="G35" s="50">
        <v>848.09871799999996</v>
      </c>
      <c r="H35" s="65">
        <f t="shared" si="6"/>
        <v>-8.1860584769260925</v>
      </c>
      <c r="I35" s="65">
        <f t="shared" si="7"/>
        <v>-8.4415354731460184</v>
      </c>
      <c r="J35" s="65">
        <f t="shared" si="8"/>
        <v>2.5343471146579475</v>
      </c>
      <c r="K35" s="65">
        <f t="shared" si="9"/>
        <v>2.0296457988514476</v>
      </c>
      <c r="N35" s="49" t="s">
        <v>37</v>
      </c>
      <c r="O35" s="50">
        <v>2105.0462555861795</v>
      </c>
      <c r="P35" s="50">
        <v>7557.5874995603035</v>
      </c>
      <c r="Q35" s="50">
        <v>2413.7902184451536</v>
      </c>
      <c r="R35" s="50">
        <v>8486.1462325972498</v>
      </c>
      <c r="S35" s="65">
        <f t="shared" si="11"/>
        <v>-12.790836606250394</v>
      </c>
      <c r="T35" s="65">
        <f t="shared" si="12"/>
        <v>-10.942054350538271</v>
      </c>
    </row>
    <row r="36" spans="1:20" x14ac:dyDescent="0.35">
      <c r="A36" s="47" t="s">
        <v>38</v>
      </c>
      <c r="B36" s="48">
        <f t="shared" ref="B36:G36" si="31">SUM(B37:B39)</f>
        <v>14513.4735207414</v>
      </c>
      <c r="C36" s="48">
        <f t="shared" si="31"/>
        <v>51818.360299999986</v>
      </c>
      <c r="D36" s="48">
        <f t="shared" si="31"/>
        <v>19008.454129217345</v>
      </c>
      <c r="E36" s="48">
        <f t="shared" si="31"/>
        <v>68056.440631930003</v>
      </c>
      <c r="F36" s="48">
        <f t="shared" si="31"/>
        <v>16542.727653643782</v>
      </c>
      <c r="G36" s="48">
        <f t="shared" si="31"/>
        <v>59355.697499999995</v>
      </c>
      <c r="H36" s="65">
        <f t="shared" si="6"/>
        <v>-23.647270724486958</v>
      </c>
      <c r="I36" s="65">
        <f t="shared" si="7"/>
        <v>-23.859726105498979</v>
      </c>
      <c r="J36" s="65">
        <f t="shared" si="8"/>
        <v>-12.266744489717865</v>
      </c>
      <c r="K36" s="65">
        <f t="shared" si="9"/>
        <v>-12.698590897697741</v>
      </c>
      <c r="N36" s="47" t="s">
        <v>38</v>
      </c>
      <c r="O36" s="48">
        <f t="shared" ref="O36:R36" si="32">SUM(O37:O39)</f>
        <v>150608.03638961606</v>
      </c>
      <c r="P36" s="48">
        <f t="shared" si="32"/>
        <v>540716.58051738574</v>
      </c>
      <c r="Q36" s="48">
        <f t="shared" si="32"/>
        <v>158375.41076834721</v>
      </c>
      <c r="R36" s="48">
        <f t="shared" si="32"/>
        <v>556799.37931540271</v>
      </c>
      <c r="S36" s="65">
        <f t="shared" si="11"/>
        <v>-4.9044067769411157</v>
      </c>
      <c r="T36" s="65">
        <f t="shared" si="12"/>
        <v>-2.8884369120150808</v>
      </c>
    </row>
    <row r="37" spans="1:20" x14ac:dyDescent="0.35">
      <c r="A37" s="49" t="s">
        <v>95</v>
      </c>
      <c r="B37" s="50">
        <v>152.19298143136922</v>
      </c>
      <c r="C37" s="50">
        <v>543.3841000000001</v>
      </c>
      <c r="D37" s="50">
        <v>119.26432657495887</v>
      </c>
      <c r="E37" s="50">
        <v>427.00503185999997</v>
      </c>
      <c r="F37" s="50">
        <v>336.72008024057368</v>
      </c>
      <c r="G37" s="50">
        <v>1208.1596000000002</v>
      </c>
      <c r="H37" s="65">
        <f t="shared" si="6"/>
        <v>27.609810747318761</v>
      </c>
      <c r="I37" s="65">
        <f t="shared" si="7"/>
        <v>27.254729911041608</v>
      </c>
      <c r="J37" s="65">
        <f t="shared" si="8"/>
        <v>-54.801334888423305</v>
      </c>
      <c r="K37" s="65">
        <f t="shared" si="9"/>
        <v>-55.023814734410912</v>
      </c>
      <c r="N37" s="49" t="s">
        <v>95</v>
      </c>
      <c r="O37" s="50">
        <v>3211.325591766084</v>
      </c>
      <c r="P37" s="50">
        <v>11529.378076583484</v>
      </c>
      <c r="Q37" s="50">
        <v>3078.0977682597327</v>
      </c>
      <c r="R37" s="50">
        <v>10821.64787149951</v>
      </c>
      <c r="S37" s="65">
        <f t="shared" si="11"/>
        <v>4.3282518469734725</v>
      </c>
      <c r="T37" s="65">
        <f t="shared" si="12"/>
        <v>6.5399485687192964</v>
      </c>
    </row>
    <row r="38" spans="1:20" ht="31" x14ac:dyDescent="0.35">
      <c r="A38" s="49" t="s">
        <v>96</v>
      </c>
      <c r="B38" s="50">
        <v>406.27923256552924</v>
      </c>
      <c r="C38" s="50">
        <v>1450.5641000000001</v>
      </c>
      <c r="D38" s="50">
        <v>440.44977292461681</v>
      </c>
      <c r="E38" s="50">
        <v>1576.9532660899999</v>
      </c>
      <c r="F38" s="50">
        <v>491.04208566939968</v>
      </c>
      <c r="G38" s="50">
        <v>1761.8706000000002</v>
      </c>
      <c r="H38" s="65">
        <f t="shared" si="6"/>
        <v>-7.7581014816270226</v>
      </c>
      <c r="I38" s="65">
        <f t="shared" si="7"/>
        <v>-8.014769290112028</v>
      </c>
      <c r="J38" s="65">
        <f t="shared" si="8"/>
        <v>-17.261830620550541</v>
      </c>
      <c r="K38" s="65">
        <f t="shared" si="9"/>
        <v>-17.669089886623908</v>
      </c>
      <c r="N38" s="49" t="s">
        <v>96</v>
      </c>
      <c r="O38" s="50">
        <v>3870.5274902618494</v>
      </c>
      <c r="P38" s="50">
        <v>13896.060525739793</v>
      </c>
      <c r="Q38" s="50">
        <v>5119.4474976585589</v>
      </c>
      <c r="R38" s="50">
        <v>17998.407551431443</v>
      </c>
      <c r="S38" s="65">
        <f t="shared" si="11"/>
        <v>-24.395601438786471</v>
      </c>
      <c r="T38" s="65">
        <f t="shared" si="12"/>
        <v>-22.792833276882789</v>
      </c>
    </row>
    <row r="39" spans="1:20" x14ac:dyDescent="0.35">
      <c r="A39" s="51" t="s">
        <v>39</v>
      </c>
      <c r="B39" s="52">
        <f t="shared" ref="B39:G39" si="33">SUM(B40:B41)</f>
        <v>13955.001306744502</v>
      </c>
      <c r="C39" s="52">
        <f t="shared" si="33"/>
        <v>49824.412099999987</v>
      </c>
      <c r="D39" s="52">
        <f t="shared" si="33"/>
        <v>18448.74002971777</v>
      </c>
      <c r="E39" s="52">
        <f t="shared" si="33"/>
        <v>66052.482333980006</v>
      </c>
      <c r="F39" s="52">
        <f t="shared" si="33"/>
        <v>15714.965487733809</v>
      </c>
      <c r="G39" s="52">
        <f t="shared" si="33"/>
        <v>56385.667299999994</v>
      </c>
      <c r="H39" s="65">
        <f t="shared" si="6"/>
        <v>-24.357970873537283</v>
      </c>
      <c r="I39" s="65">
        <f t="shared" si="7"/>
        <v>-24.568448694973057</v>
      </c>
      <c r="J39" s="65">
        <f t="shared" si="8"/>
        <v>-11.1992875985826</v>
      </c>
      <c r="K39" s="65">
        <f t="shared" si="9"/>
        <v>-11.636388313169803</v>
      </c>
      <c r="N39" s="51" t="s">
        <v>39</v>
      </c>
      <c r="O39" s="52">
        <f t="shared" ref="O39:R39" si="34">SUM(O40:O41)</f>
        <v>143526.18330758813</v>
      </c>
      <c r="P39" s="52">
        <f t="shared" si="34"/>
        <v>515291.14191506244</v>
      </c>
      <c r="Q39" s="52">
        <f t="shared" si="34"/>
        <v>150177.86550242893</v>
      </c>
      <c r="R39" s="52">
        <f t="shared" si="34"/>
        <v>527979.32389247173</v>
      </c>
      <c r="S39" s="65">
        <f t="shared" si="11"/>
        <v>-4.4292027807075272</v>
      </c>
      <c r="T39" s="65">
        <f t="shared" si="12"/>
        <v>-2.4031588744549737</v>
      </c>
    </row>
    <row r="40" spans="1:20" x14ac:dyDescent="0.35">
      <c r="A40" s="53" t="s">
        <v>40</v>
      </c>
      <c r="B40" s="50">
        <v>319.60097292577569</v>
      </c>
      <c r="C40" s="50">
        <v>1141.0913000000003</v>
      </c>
      <c r="D40" s="50">
        <v>199.93514722952364</v>
      </c>
      <c r="E40" s="50">
        <v>715.83277552000015</v>
      </c>
      <c r="F40" s="50">
        <v>194.68272082110923</v>
      </c>
      <c r="G40" s="50">
        <v>698.52620000000002</v>
      </c>
      <c r="H40" s="65">
        <f t="shared" ref="H40" si="35">IFERROR(B40/D40*100-100,"0.00")</f>
        <v>59.852320792240107</v>
      </c>
      <c r="I40" s="65">
        <f t="shared" ref="I40" si="36">IFERROR(C40/E40*100-100,"0.00")</f>
        <v>59.407523519872484</v>
      </c>
      <c r="J40" s="65">
        <f t="shared" ref="J40" si="37">IFERROR(B40/F40*100-100,"0.00")</f>
        <v>64.165043295985072</v>
      </c>
      <c r="K40" s="65">
        <f t="shared" ref="K40" si="38">IFERROR(C40/G40*100-100,"0.00")</f>
        <v>63.356979308721748</v>
      </c>
      <c r="N40" s="53" t="s">
        <v>40</v>
      </c>
      <c r="O40" s="50">
        <v>914.17456996575902</v>
      </c>
      <c r="P40" s="50">
        <v>3282.0914429100003</v>
      </c>
      <c r="Q40" s="50">
        <v>1018.4354762801663</v>
      </c>
      <c r="R40" s="50">
        <v>3580.5068369800001</v>
      </c>
      <c r="S40" s="65">
        <f t="shared" si="11"/>
        <v>-10.23736002355497</v>
      </c>
      <c r="T40" s="65">
        <f t="shared" si="12"/>
        <v>-8.3344455870862078</v>
      </c>
    </row>
    <row r="41" spans="1:20" x14ac:dyDescent="0.35">
      <c r="A41" s="53" t="s">
        <v>41</v>
      </c>
      <c r="B41" s="50">
        <v>13635.400333818727</v>
      </c>
      <c r="C41" s="50">
        <v>48683.320799999987</v>
      </c>
      <c r="D41" s="50">
        <v>18248.804882488246</v>
      </c>
      <c r="E41" s="50">
        <v>65336.649558460005</v>
      </c>
      <c r="F41" s="50">
        <v>15520.2827669127</v>
      </c>
      <c r="G41" s="50">
        <v>55687.141099999993</v>
      </c>
      <c r="H41" s="65">
        <f t="shared" si="6"/>
        <v>-25.280584555411593</v>
      </c>
      <c r="I41" s="65">
        <f t="shared" si="7"/>
        <v>-25.488495157008998</v>
      </c>
      <c r="J41" s="65">
        <f t="shared" si="8"/>
        <v>-12.144639768498976</v>
      </c>
      <c r="K41" s="65">
        <f t="shared" si="9"/>
        <v>-12.577087208378899</v>
      </c>
      <c r="N41" s="53" t="s">
        <v>41</v>
      </c>
      <c r="O41" s="50">
        <v>142612.00873762238</v>
      </c>
      <c r="P41" s="50">
        <v>512009.05047215242</v>
      </c>
      <c r="Q41" s="50">
        <v>149159.43002614877</v>
      </c>
      <c r="R41" s="50">
        <v>524398.81705549173</v>
      </c>
      <c r="S41" s="65">
        <f t="shared" si="11"/>
        <v>-4.3895456608935746</v>
      </c>
      <c r="T41" s="65">
        <f t="shared" si="12"/>
        <v>-2.3626610473509544</v>
      </c>
    </row>
    <row r="42" spans="1:20" ht="18" x14ac:dyDescent="0.4">
      <c r="A42" s="43" t="s">
        <v>42</v>
      </c>
      <c r="B42" s="44">
        <f t="shared" ref="B42:G42" si="39">SUM(B43:B44)</f>
        <v>842.98489066405648</v>
      </c>
      <c r="C42" s="44">
        <f t="shared" si="39"/>
        <v>3009.7615660000001</v>
      </c>
      <c r="D42" s="44">
        <f t="shared" si="39"/>
        <v>567.14588381612248</v>
      </c>
      <c r="E42" s="44">
        <f t="shared" si="39"/>
        <v>2030.5664999999999</v>
      </c>
      <c r="F42" s="44">
        <f t="shared" si="39"/>
        <v>1433.0445810278748</v>
      </c>
      <c r="G42" s="44">
        <f t="shared" si="39"/>
        <v>5141.7977999999994</v>
      </c>
      <c r="H42" s="65">
        <f t="shared" si="6"/>
        <v>48.636341145934381</v>
      </c>
      <c r="I42" s="65">
        <f t="shared" si="7"/>
        <v>48.222752911564356</v>
      </c>
      <c r="J42" s="65">
        <f t="shared" si="8"/>
        <v>-41.175250105658847</v>
      </c>
      <c r="K42" s="65">
        <f t="shared" si="9"/>
        <v>-41.464801163515205</v>
      </c>
      <c r="N42" s="43" t="s">
        <v>42</v>
      </c>
      <c r="O42" s="44">
        <f t="shared" ref="O42:R42" si="40">SUM(O43:O44)</f>
        <v>9582.7832617739714</v>
      </c>
      <c r="P42" s="44">
        <f t="shared" si="40"/>
        <v>34404.338051000006</v>
      </c>
      <c r="Q42" s="44">
        <f t="shared" si="40"/>
        <v>11753.054698348365</v>
      </c>
      <c r="R42" s="44">
        <f t="shared" si="40"/>
        <v>41320.136309999994</v>
      </c>
      <c r="S42" s="65">
        <f t="shared" si="11"/>
        <v>-18.465594624343723</v>
      </c>
      <c r="T42" s="65">
        <f t="shared" si="12"/>
        <v>-16.737113854404868</v>
      </c>
    </row>
    <row r="43" spans="1:20" x14ac:dyDescent="0.35">
      <c r="A43" s="45" t="s">
        <v>43</v>
      </c>
      <c r="B43" s="50">
        <v>842.98489066405648</v>
      </c>
      <c r="C43" s="46">
        <v>3009.7615660000001</v>
      </c>
      <c r="D43" s="46">
        <v>567.14588381612248</v>
      </c>
      <c r="E43" s="46">
        <v>2030.5664999999999</v>
      </c>
      <c r="F43" s="46">
        <v>1433.0445810278748</v>
      </c>
      <c r="G43" s="46">
        <v>5141.7977999999994</v>
      </c>
      <c r="H43" s="65">
        <f t="shared" si="6"/>
        <v>48.636341145934381</v>
      </c>
      <c r="I43" s="65">
        <f t="shared" si="7"/>
        <v>48.222752911564356</v>
      </c>
      <c r="J43" s="65">
        <f t="shared" si="8"/>
        <v>-41.175250105658847</v>
      </c>
      <c r="K43" s="65">
        <f t="shared" si="9"/>
        <v>-41.464801163515205</v>
      </c>
      <c r="N43" s="45" t="s">
        <v>43</v>
      </c>
      <c r="O43" s="46">
        <v>9582.7832617739714</v>
      </c>
      <c r="P43" s="46">
        <v>34404.338051000006</v>
      </c>
      <c r="Q43" s="46">
        <v>11753.054698348365</v>
      </c>
      <c r="R43" s="46">
        <v>41320.136309999994</v>
      </c>
      <c r="S43" s="65">
        <f t="shared" si="11"/>
        <v>-18.465594624343723</v>
      </c>
      <c r="T43" s="65">
        <f t="shared" si="12"/>
        <v>-16.737113854404868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ref="H44" si="41">IFERROR(B44/D44*100-100,"0.00")</f>
        <v>0.00</v>
      </c>
      <c r="I44" s="65" t="str">
        <f t="shared" ref="I44" si="42">IFERROR(C44/E44*100-100,"0.00")</f>
        <v>0.00</v>
      </c>
      <c r="J44" s="65" t="str">
        <f t="shared" ref="J44" si="43">IFERROR(B44/F44*100-100,"0.00")</f>
        <v>0.00</v>
      </c>
      <c r="K44" s="65" t="str">
        <f t="shared" ref="K44" si="44">IFERROR(C44/G44*100-100,"0.00")</f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ref="S44" si="45">IFERROR(O44/Q44*100-100,"0.00")</f>
        <v>0.00</v>
      </c>
      <c r="T44" s="65" t="str">
        <f t="shared" ref="T44" si="46">IFERROR(P44/R44*100-100,"0.00")</f>
        <v>0.00</v>
      </c>
    </row>
    <row r="45" spans="1:20" ht="18" x14ac:dyDescent="0.4">
      <c r="A45" s="43" t="s">
        <v>45</v>
      </c>
      <c r="B45" s="44">
        <f t="shared" ref="B45:G45" si="47">B46+B50+B51+B52</f>
        <v>2527.2468067114442</v>
      </c>
      <c r="C45" s="44">
        <f t="shared" si="47"/>
        <v>9023.1869999999999</v>
      </c>
      <c r="D45" s="44">
        <f t="shared" si="47"/>
        <v>4466.3355524964445</v>
      </c>
      <c r="E45" s="44">
        <f t="shared" si="47"/>
        <v>15990.932155999997</v>
      </c>
      <c r="F45" s="44">
        <f t="shared" si="47"/>
        <v>3341.8117794391451</v>
      </c>
      <c r="G45" s="44">
        <f t="shared" si="47"/>
        <v>11990.499586000005</v>
      </c>
      <c r="H45" s="65">
        <f t="shared" si="6"/>
        <v>-43.415653011139135</v>
      </c>
      <c r="I45" s="65">
        <f t="shared" si="7"/>
        <v>-43.573101855638932</v>
      </c>
      <c r="J45" s="65">
        <f t="shared" si="8"/>
        <v>-24.374950670154419</v>
      </c>
      <c r="K45" s="65">
        <f t="shared" si="9"/>
        <v>-24.747197268282392</v>
      </c>
      <c r="N45" s="43" t="s">
        <v>45</v>
      </c>
      <c r="O45" s="44">
        <f t="shared" ref="O45:R45" si="48">O46+O50+O51+O52</f>
        <v>20738.222761712819</v>
      </c>
      <c r="P45" s="44">
        <f t="shared" si="48"/>
        <v>74454.864205999998</v>
      </c>
      <c r="Q45" s="44">
        <f t="shared" si="48"/>
        <v>16780.146332569064</v>
      </c>
      <c r="R45" s="44">
        <f t="shared" si="48"/>
        <v>58993.848966000005</v>
      </c>
      <c r="S45" s="65">
        <f t="shared" si="11"/>
        <v>23.587854066930333</v>
      </c>
      <c r="T45" s="65">
        <f t="shared" si="12"/>
        <v>26.207842870043379</v>
      </c>
    </row>
    <row r="46" spans="1:20" x14ac:dyDescent="0.35">
      <c r="A46" s="47" t="s">
        <v>46</v>
      </c>
      <c r="B46" s="48">
        <f t="shared" ref="B46:G46" si="49">SUM(B47:B49)</f>
        <v>1727.0739750033601</v>
      </c>
      <c r="C46" s="48">
        <f t="shared" si="49"/>
        <v>6166.28</v>
      </c>
      <c r="D46" s="48">
        <f t="shared" si="49"/>
        <v>3902.8505570124948</v>
      </c>
      <c r="E46" s="48">
        <f t="shared" si="49"/>
        <v>13973.472825459701</v>
      </c>
      <c r="F46" s="48">
        <f t="shared" si="49"/>
        <v>1836.4056797145861</v>
      </c>
      <c r="G46" s="48">
        <f t="shared" si="49"/>
        <v>6589.0669480018742</v>
      </c>
      <c r="H46" s="65">
        <f t="shared" si="6"/>
        <v>-55.748395953818452</v>
      </c>
      <c r="I46" s="65">
        <f t="shared" si="7"/>
        <v>-55.871528309233028</v>
      </c>
      <c r="J46" s="65">
        <f t="shared" si="8"/>
        <v>-5.9535703858320801</v>
      </c>
      <c r="K46" s="65">
        <f t="shared" si="9"/>
        <v>-6.4164919151426147</v>
      </c>
      <c r="N46" s="47" t="s">
        <v>46</v>
      </c>
      <c r="O46" s="48">
        <f t="shared" ref="O46:R46" si="50">SUM(O47:O49)</f>
        <v>9702.6235091414928</v>
      </c>
      <c r="P46" s="48">
        <f t="shared" si="50"/>
        <v>34834.591378234749</v>
      </c>
      <c r="Q46" s="48">
        <f t="shared" si="50"/>
        <v>3440.7400490829573</v>
      </c>
      <c r="R46" s="48">
        <f t="shared" si="50"/>
        <v>12096.586928618906</v>
      </c>
      <c r="S46" s="65">
        <f t="shared" si="11"/>
        <v>181.99234381939095</v>
      </c>
      <c r="T46" s="65">
        <f t="shared" si="12"/>
        <v>187.97041333883004</v>
      </c>
    </row>
    <row r="47" spans="1:20" x14ac:dyDescent="0.35">
      <c r="A47" s="49" t="s">
        <v>47</v>
      </c>
      <c r="B47" s="50">
        <v>135.56259684345122</v>
      </c>
      <c r="C47" s="50">
        <v>484.00759999999997</v>
      </c>
      <c r="D47" s="50">
        <v>118.82777654289742</v>
      </c>
      <c r="E47" s="50">
        <v>425.4420409330213</v>
      </c>
      <c r="F47" s="50">
        <v>0</v>
      </c>
      <c r="G47" s="50">
        <v>0</v>
      </c>
      <c r="H47" s="65">
        <f t="shared" si="6"/>
        <v>14.083256278478331</v>
      </c>
      <c r="I47" s="65">
        <f t="shared" si="7"/>
        <v>13.765813773020795</v>
      </c>
      <c r="J47" s="65" t="str">
        <f t="shared" si="8"/>
        <v>0.00</v>
      </c>
      <c r="K47" s="65" t="str">
        <f t="shared" si="9"/>
        <v>0.00</v>
      </c>
      <c r="N47" s="49" t="s">
        <v>47</v>
      </c>
      <c r="O47" s="50">
        <v>711.92557471965461</v>
      </c>
      <c r="P47" s="50">
        <v>2555.9722546905687</v>
      </c>
      <c r="Q47" s="50">
        <v>407.13776325476749</v>
      </c>
      <c r="R47" s="50">
        <v>1431.371529054451</v>
      </c>
      <c r="S47" s="65">
        <f t="shared" si="11"/>
        <v>74.861100829442194</v>
      </c>
      <c r="T47" s="65">
        <f t="shared" si="12"/>
        <v>78.568051886501991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ref="H48" si="51">IFERROR(B48/D48*100-100,"0.00")</f>
        <v>0.00</v>
      </c>
      <c r="I48" s="65" t="str">
        <f t="shared" ref="I48" si="52">IFERROR(C48/E48*100-100,"0.00")</f>
        <v>0.00</v>
      </c>
      <c r="J48" s="65" t="str">
        <f t="shared" ref="J48" si="53">IFERROR(B48/F48*100-100,"0.00")</f>
        <v>0.00</v>
      </c>
      <c r="K48" s="65" t="str">
        <f t="shared" ref="K48" si="54">IFERROR(C48/G48*100-100,"0.00")</f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ref="S48" si="55">IFERROR(O48/Q48*100-100,"0.00")</f>
        <v>0.00</v>
      </c>
      <c r="T48" s="65" t="str">
        <f t="shared" ref="T48" si="56">IFERROR(P48/R48*100-100,"0.00")</f>
        <v>0.00</v>
      </c>
    </row>
    <row r="49" spans="1:20" x14ac:dyDescent="0.35">
      <c r="A49" s="49" t="s">
        <v>49</v>
      </c>
      <c r="B49" s="50">
        <v>1591.5113781599089</v>
      </c>
      <c r="C49" s="50">
        <v>5682.2723999999998</v>
      </c>
      <c r="D49" s="50">
        <v>3784.0227804695974</v>
      </c>
      <c r="E49" s="50">
        <v>13548.03078452668</v>
      </c>
      <c r="F49" s="50">
        <v>1836.4056797145861</v>
      </c>
      <c r="G49" s="50">
        <v>6589.0669480018742</v>
      </c>
      <c r="H49" s="65">
        <f t="shared" si="6"/>
        <v>-57.94128443480453</v>
      </c>
      <c r="I49" s="65">
        <f t="shared" si="7"/>
        <v>-58.058314965671833</v>
      </c>
      <c r="J49" s="65">
        <f t="shared" si="8"/>
        <v>-13.335522987096113</v>
      </c>
      <c r="K49" s="65">
        <f t="shared" si="9"/>
        <v>-13.762108583171383</v>
      </c>
      <c r="N49" s="49" t="s">
        <v>49</v>
      </c>
      <c r="O49" s="50">
        <v>8990.697934421838</v>
      </c>
      <c r="P49" s="50">
        <v>32278.61912354418</v>
      </c>
      <c r="Q49" s="50">
        <v>3033.6022858281899</v>
      </c>
      <c r="R49" s="50">
        <v>10665.215399564455</v>
      </c>
      <c r="S49" s="65">
        <f t="shared" si="11"/>
        <v>196.37035732808096</v>
      </c>
      <c r="T49" s="65">
        <f t="shared" si="12"/>
        <v>202.65323215940276</v>
      </c>
    </row>
    <row r="50" spans="1:20" x14ac:dyDescent="0.35">
      <c r="A50" s="47" t="s">
        <v>50</v>
      </c>
      <c r="B50" s="48">
        <v>360.5583837426492</v>
      </c>
      <c r="C50" s="48">
        <v>1287.3241</v>
      </c>
      <c r="D50" s="48">
        <v>237.09413717764488</v>
      </c>
      <c r="E50" s="48">
        <v>848.87403054029585</v>
      </c>
      <c r="F50" s="48">
        <v>742.19760591000238</v>
      </c>
      <c r="G50" s="48">
        <v>2663.0225379981293</v>
      </c>
      <c r="H50" s="65">
        <f t="shared" si="6"/>
        <v>52.073934866005402</v>
      </c>
      <c r="I50" s="65">
        <f t="shared" si="7"/>
        <v>51.650781350990002</v>
      </c>
      <c r="J50" s="65">
        <f t="shared" si="8"/>
        <v>-51.420163461646915</v>
      </c>
      <c r="K50" s="65">
        <f t="shared" si="9"/>
        <v>-51.659286332299743</v>
      </c>
      <c r="N50" s="47" t="s">
        <v>50</v>
      </c>
      <c r="O50" s="48">
        <v>7206.4571264195902</v>
      </c>
      <c r="P50" s="48">
        <v>25872.795027765249</v>
      </c>
      <c r="Q50" s="48">
        <v>7601.3176164672841</v>
      </c>
      <c r="R50" s="48">
        <v>26723.901837381098</v>
      </c>
      <c r="S50" s="65">
        <f t="shared" si="11"/>
        <v>-5.1946321673531912</v>
      </c>
      <c r="T50" s="65">
        <f t="shared" si="12"/>
        <v>-3.1848149076244852</v>
      </c>
    </row>
    <row r="51" spans="1:20" x14ac:dyDescent="0.35">
      <c r="A51" s="47" t="s">
        <v>51</v>
      </c>
      <c r="B51" s="48">
        <v>439.61444796543481</v>
      </c>
      <c r="C51" s="48">
        <v>1569.5828999999999</v>
      </c>
      <c r="D51" s="48">
        <v>326.39085830630449</v>
      </c>
      <c r="E51" s="48">
        <v>1168.5853</v>
      </c>
      <c r="F51" s="48">
        <v>763.20849381455662</v>
      </c>
      <c r="G51" s="48">
        <v>2738.4101000000001</v>
      </c>
      <c r="H51" s="65">
        <f t="shared" si="6"/>
        <v>34.689571346043834</v>
      </c>
      <c r="I51" s="65">
        <f t="shared" si="7"/>
        <v>34.314790713181139</v>
      </c>
      <c r="J51" s="65">
        <f t="shared" si="8"/>
        <v>-42.399167261855489</v>
      </c>
      <c r="K51" s="65">
        <f t="shared" si="9"/>
        <v>-42.682693874084102</v>
      </c>
      <c r="N51" s="47" t="s">
        <v>51</v>
      </c>
      <c r="O51" s="48">
        <v>3829.1421261517366</v>
      </c>
      <c r="P51" s="48">
        <v>13747.477800000001</v>
      </c>
      <c r="Q51" s="48">
        <v>5738.088667018822</v>
      </c>
      <c r="R51" s="48">
        <v>20173.360199999999</v>
      </c>
      <c r="S51" s="65">
        <f t="shared" si="11"/>
        <v>-33.267986112505696</v>
      </c>
      <c r="T51" s="65">
        <f t="shared" si="12"/>
        <v>-31.85330721453137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ref="H52" si="57">IFERROR(B52/D52*100-100,"0.00")</f>
        <v>0.00</v>
      </c>
      <c r="I52" s="66" t="str">
        <f t="shared" ref="I52" si="58">IFERROR(C52/E52*100-100,"0.00")</f>
        <v>0.00</v>
      </c>
      <c r="J52" s="66" t="str">
        <f t="shared" ref="J52" si="59">IFERROR(B52/F52*100-100,"0.00")</f>
        <v>0.00</v>
      </c>
      <c r="K52" s="66" t="str">
        <f t="shared" ref="K52" si="60">IFERROR(C52/G52*100-100,"0.00")</f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11"/>
        <v>0.00</v>
      </c>
      <c r="T52" s="66" t="str">
        <f t="shared" si="12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48"/>
      <c r="P53" s="56"/>
      <c r="Q53" s="56"/>
      <c r="R53" s="56"/>
      <c r="S53" s="16" t="s">
        <v>101</v>
      </c>
    </row>
    <row r="54" spans="1:20" x14ac:dyDescent="0.35">
      <c r="A54" s="25"/>
      <c r="B54" s="98" t="s">
        <v>91</v>
      </c>
      <c r="C54" s="98"/>
      <c r="D54" s="98"/>
      <c r="E54" s="98"/>
      <c r="F54" s="98"/>
      <c r="G54" s="98"/>
      <c r="H54" s="26"/>
      <c r="I54" s="27" t="s">
        <v>9</v>
      </c>
      <c r="J54" s="28"/>
      <c r="K54" s="28"/>
      <c r="N54" s="25"/>
      <c r="O54" s="98" t="s">
        <v>91</v>
      </c>
      <c r="P54" s="98"/>
      <c r="Q54" s="98"/>
      <c r="R54" s="98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82"/>
      <c r="C56" s="83"/>
      <c r="D56" s="96"/>
      <c r="E56" s="96"/>
      <c r="F56" s="82"/>
      <c r="G56" s="83"/>
      <c r="H56" s="82" t="s">
        <v>111</v>
      </c>
      <c r="I56" s="99"/>
      <c r="J56" s="99"/>
      <c r="K56" s="99"/>
      <c r="N56" s="32"/>
      <c r="O56" s="82"/>
      <c r="P56" s="83"/>
      <c r="Q56" s="96"/>
      <c r="R56" s="96"/>
      <c r="S56" s="82" t="s">
        <v>112</v>
      </c>
      <c r="T56" s="99"/>
    </row>
    <row r="57" spans="1:20" x14ac:dyDescent="0.35">
      <c r="A57" s="33"/>
      <c r="B57" s="96" t="s">
        <v>113</v>
      </c>
      <c r="C57" s="96"/>
      <c r="D57" s="84" t="s">
        <v>118</v>
      </c>
      <c r="E57" s="85"/>
      <c r="F57" s="96" t="s">
        <v>114</v>
      </c>
      <c r="G57" s="96"/>
      <c r="H57" s="88" t="s">
        <v>3</v>
      </c>
      <c r="I57" s="97"/>
      <c r="J57" s="97"/>
      <c r="K57" s="97"/>
      <c r="N57" s="33"/>
      <c r="O57" s="84" t="s">
        <v>115</v>
      </c>
      <c r="P57" s="85"/>
      <c r="Q57" s="84" t="s">
        <v>116</v>
      </c>
      <c r="R57" s="85"/>
      <c r="S57" s="84" t="s">
        <v>3</v>
      </c>
      <c r="T57" s="96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88" t="s">
        <v>110</v>
      </c>
      <c r="I58" s="97"/>
      <c r="J58" s="100" t="s">
        <v>114</v>
      </c>
      <c r="K58" s="101"/>
      <c r="N58" s="34" t="s">
        <v>0</v>
      </c>
      <c r="O58" s="86"/>
      <c r="P58" s="87"/>
      <c r="Q58" s="86"/>
      <c r="R58" s="87"/>
      <c r="S58" s="88" t="s">
        <v>117</v>
      </c>
      <c r="T58" s="97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61">SUM(B61:B62)</f>
        <v>1004.5605985951848</v>
      </c>
      <c r="C60" s="44">
        <f t="shared" si="61"/>
        <v>3586.6453999999999</v>
      </c>
      <c r="D60" s="44">
        <f t="shared" si="61"/>
        <v>931.00920695830291</v>
      </c>
      <c r="E60" s="44">
        <f t="shared" si="61"/>
        <v>3333.3153969499999</v>
      </c>
      <c r="F60" s="44">
        <f t="shared" si="61"/>
        <v>1324.2250074270796</v>
      </c>
      <c r="G60" s="44">
        <f t="shared" si="61"/>
        <v>4751.3505999999998</v>
      </c>
      <c r="H60" s="65">
        <f t="shared" ref="H60:H97" si="62">IFERROR(B60/D60*100-100,"0.00")</f>
        <v>7.900178761623792</v>
      </c>
      <c r="I60" s="65">
        <f t="shared" ref="I60:I97" si="63">IFERROR(C60/E60*100-100,"0.00")</f>
        <v>7.5999409861364597</v>
      </c>
      <c r="J60" s="65">
        <f t="shared" ref="J60:J98" si="64">IFERROR(B60/F60*100-100,"0.00")</f>
        <v>-24.139735093282283</v>
      </c>
      <c r="K60" s="65">
        <f t="shared" ref="K60:K98" si="65">IFERROR(C60/G60*100-100,"0.00")</f>
        <v>-24.513139485012957</v>
      </c>
      <c r="N60" s="57" t="s">
        <v>53</v>
      </c>
      <c r="O60" s="44">
        <f t="shared" ref="O60:R60" si="66">SUM(O61:O62)</f>
        <v>12922.061969377981</v>
      </c>
      <c r="P60" s="44">
        <f t="shared" si="66"/>
        <v>46393.096469569005</v>
      </c>
      <c r="Q60" s="44">
        <f t="shared" si="66"/>
        <v>10435.296787883513</v>
      </c>
      <c r="R60" s="44">
        <f t="shared" si="66"/>
        <v>36687.30358</v>
      </c>
      <c r="S60" s="67">
        <f t="shared" ref="S60:S99" si="67">IFERROR(O60/Q60*100-100,"0.00")</f>
        <v>23.830325404658012</v>
      </c>
      <c r="T60" s="67">
        <f t="shared" ref="T60:T99" si="68">IFERROR(P60/R60*100-100,"0.00")</f>
        <v>26.455454455530216</v>
      </c>
    </row>
    <row r="61" spans="1:20" ht="31" x14ac:dyDescent="0.35">
      <c r="A61" s="45" t="s">
        <v>54</v>
      </c>
      <c r="B61" s="50">
        <v>1004.5605985951848</v>
      </c>
      <c r="C61" s="46">
        <v>3586.6453999999999</v>
      </c>
      <c r="D61" s="46">
        <v>931.00920695830291</v>
      </c>
      <c r="E61" s="46">
        <v>3333.3153969499999</v>
      </c>
      <c r="F61" s="46">
        <v>1324.2250074270796</v>
      </c>
      <c r="G61" s="46">
        <v>4751.3505999999998</v>
      </c>
      <c r="H61" s="65">
        <f t="shared" si="62"/>
        <v>7.900178761623792</v>
      </c>
      <c r="I61" s="65">
        <f t="shared" si="63"/>
        <v>7.5999409861364597</v>
      </c>
      <c r="J61" s="65">
        <f t="shared" ref="J61" si="69">IFERROR(B61/F61*100-100,"0.00")</f>
        <v>-24.139735093282283</v>
      </c>
      <c r="K61" s="65">
        <f t="shared" ref="K61:K62" si="70">IFERROR(C61/G61*100-100,"0.00")</f>
        <v>-24.513139485012957</v>
      </c>
      <c r="N61" s="45" t="s">
        <v>54</v>
      </c>
      <c r="O61" s="46">
        <v>12922.061969377981</v>
      </c>
      <c r="P61" s="46">
        <v>46393.096469569005</v>
      </c>
      <c r="Q61" s="46">
        <v>10435.296787883513</v>
      </c>
      <c r="R61" s="46">
        <v>36687.30358</v>
      </c>
      <c r="S61" s="65">
        <f t="shared" si="67"/>
        <v>23.830325404658012</v>
      </c>
      <c r="T61" s="65">
        <f t="shared" si="68"/>
        <v>26.455454455530216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62"/>
        <v>0.00</v>
      </c>
      <c r="I62" s="65" t="str">
        <f t="shared" si="63"/>
        <v>0.00</v>
      </c>
      <c r="J62" s="65" t="str">
        <f>IFERROR(B62/F62*100-100,"0.00")</f>
        <v>0.00</v>
      </c>
      <c r="K62" s="65" t="str">
        <f t="shared" si="70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67"/>
        <v>0.00</v>
      </c>
      <c r="T62" s="65" t="str">
        <f t="shared" si="68"/>
        <v>0.00</v>
      </c>
    </row>
    <row r="63" spans="1:20" ht="35.5" x14ac:dyDescent="0.4">
      <c r="A63" s="43" t="s">
        <v>56</v>
      </c>
      <c r="B63" s="44">
        <v>226.71916937219521</v>
      </c>
      <c r="C63" s="44">
        <v>809.46960000000001</v>
      </c>
      <c r="D63" s="44">
        <v>274.57455450691651</v>
      </c>
      <c r="E63" s="44">
        <v>983.06610000000001</v>
      </c>
      <c r="F63" s="44">
        <v>156.72736863788901</v>
      </c>
      <c r="G63" s="44">
        <v>562.3415</v>
      </c>
      <c r="H63" s="65">
        <f t="shared" si="62"/>
        <v>-17.428922072061795</v>
      </c>
      <c r="I63" s="65">
        <f t="shared" si="63"/>
        <v>-17.658680326785756</v>
      </c>
      <c r="J63" s="65">
        <f t="shared" ref="J63" si="71">IFERROR(B63/F63*100-100,"0.00")</f>
        <v>44.658314206766818</v>
      </c>
      <c r="K63" s="65">
        <f t="shared" ref="K63" si="72">IFERROR(C63/G63*100-100,"0.00")</f>
        <v>43.946267526049581</v>
      </c>
      <c r="N63" s="43" t="s">
        <v>56</v>
      </c>
      <c r="O63" s="44">
        <v>2321.1748897636812</v>
      </c>
      <c r="P63" s="44">
        <v>8333.5377000000008</v>
      </c>
      <c r="Q63" s="44">
        <v>2078.980007892967</v>
      </c>
      <c r="R63" s="44">
        <v>7309.0562000000009</v>
      </c>
      <c r="S63" s="65">
        <f t="shared" ref="S63" si="73">IFERROR(O63/Q63*100-100,"0.00")</f>
        <v>11.649697493540458</v>
      </c>
      <c r="T63" s="65">
        <f t="shared" ref="T63" si="74">IFERROR(P63/R63*100-100,"0.00")</f>
        <v>14.016604496761147</v>
      </c>
    </row>
    <row r="64" spans="1:20" ht="35.5" x14ac:dyDescent="0.4">
      <c r="A64" s="43" t="s">
        <v>57</v>
      </c>
      <c r="B64" s="44">
        <f t="shared" ref="B64:G64" si="75">B65+B68+B74</f>
        <v>95878.777577676025</v>
      </c>
      <c r="C64" s="44">
        <f t="shared" si="75"/>
        <v>342321.98339999991</v>
      </c>
      <c r="D64" s="44">
        <f t="shared" si="75"/>
        <v>85193.952522663749</v>
      </c>
      <c r="E64" s="44">
        <f t="shared" si="75"/>
        <v>305022.02507600002</v>
      </c>
      <c r="F64" s="44">
        <f t="shared" si="75"/>
        <v>85339.315969193151</v>
      </c>
      <c r="G64" s="44">
        <f t="shared" si="75"/>
        <v>306199.48110000003</v>
      </c>
      <c r="H64" s="65">
        <f t="shared" si="62"/>
        <v>12.541764689424227</v>
      </c>
      <c r="I64" s="65">
        <f t="shared" si="63"/>
        <v>12.228611463288971</v>
      </c>
      <c r="J64" s="65">
        <f t="shared" si="64"/>
        <v>12.350065721510518</v>
      </c>
      <c r="K64" s="65">
        <f t="shared" si="65"/>
        <v>11.797048829159465</v>
      </c>
      <c r="N64" s="43" t="s">
        <v>57</v>
      </c>
      <c r="O64" s="44">
        <f t="shared" ref="O64:R64" si="76">O65+O68+O74</f>
        <v>787032.04087549413</v>
      </c>
      <c r="P64" s="44">
        <f t="shared" si="76"/>
        <v>2825621.2888859999</v>
      </c>
      <c r="Q64" s="44">
        <f t="shared" si="76"/>
        <v>649645.32827885204</v>
      </c>
      <c r="R64" s="44">
        <f t="shared" si="76"/>
        <v>2283953.764072</v>
      </c>
      <c r="S64" s="65">
        <f t="shared" si="67"/>
        <v>21.147956679782439</v>
      </c>
      <c r="T64" s="65">
        <f t="shared" si="68"/>
        <v>23.716221113350187</v>
      </c>
    </row>
    <row r="65" spans="1:20" x14ac:dyDescent="0.35">
      <c r="A65" s="47" t="s">
        <v>58</v>
      </c>
      <c r="B65" s="48">
        <f t="shared" ref="B65:G65" si="77">SUM(B66:B67)</f>
        <v>13309.969560550981</v>
      </c>
      <c r="C65" s="48">
        <f t="shared" si="77"/>
        <v>47521.415000000001</v>
      </c>
      <c r="D65" s="48">
        <f t="shared" si="77"/>
        <v>13846.546362537803</v>
      </c>
      <c r="E65" s="48">
        <f t="shared" si="77"/>
        <v>49575.133994240306</v>
      </c>
      <c r="F65" s="48">
        <f t="shared" si="77"/>
        <v>10205.85880015068</v>
      </c>
      <c r="G65" s="48">
        <f t="shared" si="77"/>
        <v>36618.862399999998</v>
      </c>
      <c r="H65" s="65">
        <f t="shared" si="62"/>
        <v>-3.8751670484312655</v>
      </c>
      <c r="I65" s="65">
        <f t="shared" si="63"/>
        <v>-4.1426393209121954</v>
      </c>
      <c r="J65" s="65">
        <f t="shared" si="64"/>
        <v>30.414988304114786</v>
      </c>
      <c r="K65" s="65">
        <f t="shared" si="65"/>
        <v>29.773051060155296</v>
      </c>
      <c r="N65" s="47" t="s">
        <v>58</v>
      </c>
      <c r="O65" s="48">
        <f t="shared" ref="O65:R65" si="78">SUM(O66:O67)</f>
        <v>111952.08421803749</v>
      </c>
      <c r="P65" s="48">
        <f t="shared" si="78"/>
        <v>401933.05491064268</v>
      </c>
      <c r="Q65" s="48">
        <f t="shared" si="78"/>
        <v>112300.59152043035</v>
      </c>
      <c r="R65" s="48">
        <f t="shared" si="78"/>
        <v>394814.44342889858</v>
      </c>
      <c r="S65" s="65">
        <f t="shared" si="67"/>
        <v>-0.31033434256617909</v>
      </c>
      <c r="T65" s="65">
        <f t="shared" si="68"/>
        <v>1.8030271182381625</v>
      </c>
    </row>
    <row r="66" spans="1:20" x14ac:dyDescent="0.35">
      <c r="A66" s="49" t="s">
        <v>59</v>
      </c>
      <c r="B66" s="50">
        <v>8990.4894551398265</v>
      </c>
      <c r="C66" s="50">
        <v>32099.3056</v>
      </c>
      <c r="D66" s="50">
        <v>7403.4675703526073</v>
      </c>
      <c r="E66" s="50">
        <v>26506.818899999998</v>
      </c>
      <c r="F66" s="50">
        <v>7006.3809461834508</v>
      </c>
      <c r="G66" s="50">
        <v>25139.060300000001</v>
      </c>
      <c r="H66" s="65">
        <f t="shared" si="62"/>
        <v>21.436196886206304</v>
      </c>
      <c r="I66" s="65">
        <f t="shared" si="63"/>
        <v>21.098294446792337</v>
      </c>
      <c r="J66" s="65">
        <f t="shared" si="64"/>
        <v>28.318593068182622</v>
      </c>
      <c r="K66" s="65">
        <f t="shared" si="65"/>
        <v>27.686974838912334</v>
      </c>
      <c r="N66" s="49" t="s">
        <v>59</v>
      </c>
      <c r="O66" s="50">
        <v>66662.885323603317</v>
      </c>
      <c r="P66" s="50">
        <v>239334.68799999999</v>
      </c>
      <c r="Q66" s="50">
        <v>54498.615500519445</v>
      </c>
      <c r="R66" s="50">
        <v>191600.4204</v>
      </c>
      <c r="S66" s="65">
        <f t="shared" si="67"/>
        <v>22.320328161305184</v>
      </c>
      <c r="T66" s="65">
        <f t="shared" si="68"/>
        <v>24.913446171123326</v>
      </c>
    </row>
    <row r="67" spans="1:20" ht="31" x14ac:dyDescent="0.35">
      <c r="A67" s="49" t="s">
        <v>60</v>
      </c>
      <c r="B67" s="50">
        <v>4319.4801054111531</v>
      </c>
      <c r="C67" s="50">
        <v>15422.109400000001</v>
      </c>
      <c r="D67" s="50">
        <v>6443.0787921851952</v>
      </c>
      <c r="E67" s="50">
        <v>23068.315094240308</v>
      </c>
      <c r="F67" s="50">
        <v>3199.4778539672279</v>
      </c>
      <c r="G67" s="50">
        <v>11479.802099999997</v>
      </c>
      <c r="H67" s="65">
        <f t="shared" si="62"/>
        <v>-32.959377888560866</v>
      </c>
      <c r="I67" s="65">
        <f t="shared" si="63"/>
        <v>-33.145921854298805</v>
      </c>
      <c r="J67" s="65">
        <f t="shared" si="64"/>
        <v>35.005782273353304</v>
      </c>
      <c r="K67" s="65">
        <f t="shared" si="65"/>
        <v>34.3412479209899</v>
      </c>
      <c r="N67" s="49" t="s">
        <v>60</v>
      </c>
      <c r="O67" s="50">
        <v>45289.198894434179</v>
      </c>
      <c r="P67" s="50">
        <v>162598.36691064265</v>
      </c>
      <c r="Q67" s="50">
        <v>57801.976019910893</v>
      </c>
      <c r="R67" s="50">
        <v>203214.02302889855</v>
      </c>
      <c r="S67" s="65">
        <f t="shared" si="67"/>
        <v>-21.647663258374536</v>
      </c>
      <c r="T67" s="65">
        <f t="shared" si="68"/>
        <v>-19.986640445812171</v>
      </c>
    </row>
    <row r="68" spans="1:20" x14ac:dyDescent="0.35">
      <c r="A68" s="47" t="s">
        <v>61</v>
      </c>
      <c r="B68" s="48">
        <f t="shared" ref="B68:G68" si="79">SUM(B69:B73)</f>
        <v>82331.506000506881</v>
      </c>
      <c r="C68" s="48">
        <f t="shared" si="79"/>
        <v>293953.31419999991</v>
      </c>
      <c r="D68" s="48">
        <f t="shared" si="79"/>
        <v>70982.770885028527</v>
      </c>
      <c r="E68" s="48">
        <f t="shared" si="79"/>
        <v>254141.37834604329</v>
      </c>
      <c r="F68" s="48">
        <f t="shared" si="79"/>
        <v>73908.301715779133</v>
      </c>
      <c r="G68" s="48">
        <f t="shared" si="79"/>
        <v>265184.73200000008</v>
      </c>
      <c r="H68" s="65">
        <f t="shared" si="62"/>
        <v>15.988013674275976</v>
      </c>
      <c r="I68" s="65">
        <f t="shared" si="63"/>
        <v>15.665271083777625</v>
      </c>
      <c r="J68" s="65">
        <f t="shared" si="64"/>
        <v>11.396831058464741</v>
      </c>
      <c r="K68" s="65">
        <f t="shared" si="65"/>
        <v>10.848506240547735</v>
      </c>
      <c r="N68" s="47" t="s">
        <v>61</v>
      </c>
      <c r="O68" s="48">
        <f t="shared" ref="O68:R68" si="80">SUM(O69:O73)</f>
        <v>669589.67496266682</v>
      </c>
      <c r="P68" s="48">
        <f t="shared" si="80"/>
        <v>2403976.8930984065</v>
      </c>
      <c r="Q68" s="48">
        <f t="shared" si="80"/>
        <v>535256.71853889944</v>
      </c>
      <c r="R68" s="48">
        <f t="shared" si="80"/>
        <v>1881798.4888625306</v>
      </c>
      <c r="S68" s="65">
        <f t="shared" si="67"/>
        <v>25.096921116741626</v>
      </c>
      <c r="T68" s="65">
        <f t="shared" si="68"/>
        <v>27.7489012413604</v>
      </c>
    </row>
    <row r="69" spans="1:20" ht="31" x14ac:dyDescent="0.35">
      <c r="A69" s="49" t="s">
        <v>62</v>
      </c>
      <c r="B69" s="50">
        <v>87.048082041038398</v>
      </c>
      <c r="C69" s="50">
        <v>310.79320000000001</v>
      </c>
      <c r="D69" s="50">
        <v>91.379613284505496</v>
      </c>
      <c r="E69" s="50">
        <v>327.1687</v>
      </c>
      <c r="F69" s="50">
        <v>51.108721571603802</v>
      </c>
      <c r="G69" s="50">
        <v>183.3793</v>
      </c>
      <c r="H69" s="65">
        <f t="shared" si="62"/>
        <v>-4.7401505519410705</v>
      </c>
      <c r="I69" s="65">
        <f t="shared" si="63"/>
        <v>-5.00521596350751</v>
      </c>
      <c r="J69" s="65">
        <f t="shared" si="64"/>
        <v>70.31942761292359</v>
      </c>
      <c r="K69" s="65">
        <f t="shared" si="65"/>
        <v>69.4810701098761</v>
      </c>
      <c r="N69" s="49" t="s">
        <v>62</v>
      </c>
      <c r="O69" s="50">
        <v>1148.4347350481125</v>
      </c>
      <c r="P69" s="50">
        <v>4123.1379000000006</v>
      </c>
      <c r="Q69" s="50">
        <v>1420.2593614047094</v>
      </c>
      <c r="R69" s="50">
        <v>4993.1963999999989</v>
      </c>
      <c r="S69" s="65">
        <f t="shared" si="67"/>
        <v>-19.1390835887713</v>
      </c>
      <c r="T69" s="65">
        <f t="shared" si="68"/>
        <v>-17.424880383235035</v>
      </c>
    </row>
    <row r="70" spans="1:20" ht="31" x14ac:dyDescent="0.35">
      <c r="A70" s="49" t="s">
        <v>63</v>
      </c>
      <c r="B70" s="50">
        <v>27587.314951108827</v>
      </c>
      <c r="C70" s="50">
        <v>98496.712299999999</v>
      </c>
      <c r="D70" s="50">
        <v>23469.689002667135</v>
      </c>
      <c r="E70" s="50">
        <v>84029.110700000005</v>
      </c>
      <c r="F70" s="50">
        <v>20276.280448275211</v>
      </c>
      <c r="G70" s="50">
        <v>72751.773099999991</v>
      </c>
      <c r="H70" s="65">
        <f t="shared" si="62"/>
        <v>17.544441888317124</v>
      </c>
      <c r="I70" s="65">
        <f t="shared" si="63"/>
        <v>17.217368456572274</v>
      </c>
      <c r="J70" s="65">
        <f t="shared" si="64"/>
        <v>36.057079213734795</v>
      </c>
      <c r="K70" s="65">
        <f t="shared" si="65"/>
        <v>35.387370098337868</v>
      </c>
      <c r="N70" s="49" t="s">
        <v>63</v>
      </c>
      <c r="O70" s="50">
        <v>230502.44337815791</v>
      </c>
      <c r="P70" s="50">
        <v>827555.39459999988</v>
      </c>
      <c r="Q70" s="50">
        <v>175677.19477893502</v>
      </c>
      <c r="R70" s="50">
        <v>617627.14639999997</v>
      </c>
      <c r="S70" s="65">
        <f t="shared" si="67"/>
        <v>31.207948571932036</v>
      </c>
      <c r="T70" s="65">
        <f t="shared" si="68"/>
        <v>33.989478834215959</v>
      </c>
    </row>
    <row r="71" spans="1:20" ht="31" x14ac:dyDescent="0.35">
      <c r="A71" s="49" t="s">
        <v>64</v>
      </c>
      <c r="B71" s="50">
        <v>22.357954411512001</v>
      </c>
      <c r="C71" s="50">
        <v>79.825999999999993</v>
      </c>
      <c r="D71" s="50">
        <v>30.511700656276997</v>
      </c>
      <c r="E71" s="50">
        <v>109.2418</v>
      </c>
      <c r="F71" s="50">
        <v>1.7345482263976</v>
      </c>
      <c r="G71" s="50">
        <v>6.2236000000000002</v>
      </c>
      <c r="H71" s="65">
        <f t="shared" si="62"/>
        <v>-26.723342420729907</v>
      </c>
      <c r="I71" s="65">
        <f t="shared" si="63"/>
        <v>-26.927238474649812</v>
      </c>
      <c r="J71" s="65">
        <f t="shared" si="64"/>
        <v>1188.9785404206468</v>
      </c>
      <c r="K71" s="65">
        <f t="shared" si="65"/>
        <v>1182.6338453628123</v>
      </c>
      <c r="N71" s="49" t="s">
        <v>64</v>
      </c>
      <c r="O71" s="50">
        <v>322.52689902843281</v>
      </c>
      <c r="P71" s="50">
        <v>1157.9438</v>
      </c>
      <c r="Q71" s="50">
        <v>413.55978834695156</v>
      </c>
      <c r="R71" s="50">
        <v>1453.9493999999997</v>
      </c>
      <c r="S71" s="65">
        <f t="shared" si="67"/>
        <v>-22.012026285821506</v>
      </c>
      <c r="T71" s="65">
        <f t="shared" si="68"/>
        <v>-20.358727752148724</v>
      </c>
    </row>
    <row r="72" spans="1:20" ht="31" x14ac:dyDescent="0.35">
      <c r="A72" s="49" t="s">
        <v>65</v>
      </c>
      <c r="B72" s="50">
        <v>14990.323180353676</v>
      </c>
      <c r="C72" s="50">
        <v>53520.886399999996</v>
      </c>
      <c r="D72" s="50">
        <v>12121.149043211943</v>
      </c>
      <c r="E72" s="50">
        <v>43397.651100000003</v>
      </c>
      <c r="F72" s="50">
        <v>15177.197734140607</v>
      </c>
      <c r="G72" s="50">
        <v>54456.143899999995</v>
      </c>
      <c r="H72" s="65">
        <f t="shared" si="62"/>
        <v>23.670809812775317</v>
      </c>
      <c r="I72" s="65">
        <f t="shared" si="63"/>
        <v>23.326689448406569</v>
      </c>
      <c r="J72" s="65">
        <f t="shared" si="64"/>
        <v>-1.231284964855945</v>
      </c>
      <c r="K72" s="65">
        <f t="shared" si="65"/>
        <v>-1.7174508384535017</v>
      </c>
      <c r="N72" s="49" t="s">
        <v>65</v>
      </c>
      <c r="O72" s="50">
        <v>122881.25614382504</v>
      </c>
      <c r="P72" s="50">
        <v>441171.22979999997</v>
      </c>
      <c r="Q72" s="50">
        <v>131530.20722767912</v>
      </c>
      <c r="R72" s="50">
        <v>462419.87560000003</v>
      </c>
      <c r="S72" s="65">
        <f t="shared" si="67"/>
        <v>-6.5756386051173195</v>
      </c>
      <c r="T72" s="65">
        <f t="shared" si="68"/>
        <v>-4.5950978582893924</v>
      </c>
    </row>
    <row r="73" spans="1:20" x14ac:dyDescent="0.35">
      <c r="A73" s="49" t="s">
        <v>66</v>
      </c>
      <c r="B73" s="50">
        <v>39644.461832591827</v>
      </c>
      <c r="C73" s="50">
        <v>141545.09629999995</v>
      </c>
      <c r="D73" s="50">
        <v>35270.041525208675</v>
      </c>
      <c r="E73" s="50">
        <v>126278.2060460433</v>
      </c>
      <c r="F73" s="50">
        <v>38401.98026356531</v>
      </c>
      <c r="G73" s="50">
        <v>137787.21210000006</v>
      </c>
      <c r="H73" s="65">
        <f t="shared" si="62"/>
        <v>12.402651423748992</v>
      </c>
      <c r="I73" s="65">
        <f t="shared" si="63"/>
        <v>12.089885287402694</v>
      </c>
      <c r="J73" s="65">
        <f t="shared" si="64"/>
        <v>3.2354622352778648</v>
      </c>
      <c r="K73" s="65">
        <f t="shared" si="65"/>
        <v>2.7273098444524635</v>
      </c>
      <c r="N73" s="49" t="s">
        <v>66</v>
      </c>
      <c r="O73" s="50">
        <v>314735.01380660728</v>
      </c>
      <c r="P73" s="50">
        <v>1129969.1869984064</v>
      </c>
      <c r="Q73" s="50">
        <v>226215.49738253356</v>
      </c>
      <c r="R73" s="50">
        <v>795304.32106253062</v>
      </c>
      <c r="S73" s="65">
        <f t="shared" si="67"/>
        <v>39.130615474317381</v>
      </c>
      <c r="T73" s="65">
        <f t="shared" si="68"/>
        <v>42.080101550154012</v>
      </c>
    </row>
    <row r="74" spans="1:20" x14ac:dyDescent="0.35">
      <c r="A74" s="47" t="s">
        <v>67</v>
      </c>
      <c r="B74" s="48">
        <f t="shared" ref="B74:G74" si="81">SUM(B75:B76)</f>
        <v>237.3020166181704</v>
      </c>
      <c r="C74" s="48">
        <f t="shared" si="81"/>
        <v>847.25419999999997</v>
      </c>
      <c r="D74" s="48">
        <f t="shared" si="81"/>
        <v>364.63527509741692</v>
      </c>
      <c r="E74" s="48">
        <f t="shared" si="81"/>
        <v>1305.5127357164308</v>
      </c>
      <c r="F74" s="48">
        <f t="shared" si="81"/>
        <v>1225.1554532633522</v>
      </c>
      <c r="G74" s="48">
        <f t="shared" si="81"/>
        <v>4395.8867</v>
      </c>
      <c r="H74" s="65">
        <f t="shared" si="62"/>
        <v>-34.92071864007886</v>
      </c>
      <c r="I74" s="65">
        <f t="shared" si="63"/>
        <v>-35.101805074689736</v>
      </c>
      <c r="J74" s="65">
        <f t="shared" si="64"/>
        <v>-80.630864762011441</v>
      </c>
      <c r="K74" s="65">
        <f t="shared" si="65"/>
        <v>-80.726204795041696</v>
      </c>
      <c r="N74" s="47" t="s">
        <v>67</v>
      </c>
      <c r="O74" s="48">
        <f t="shared" ref="O74:R74" si="82">SUM(O75:O76)</f>
        <v>5490.28169478981</v>
      </c>
      <c r="P74" s="48">
        <f t="shared" si="82"/>
        <v>19711.340876950871</v>
      </c>
      <c r="Q74" s="48">
        <f t="shared" si="82"/>
        <v>2088.0182195222801</v>
      </c>
      <c r="R74" s="48">
        <f t="shared" si="82"/>
        <v>7340.8317805709248</v>
      </c>
      <c r="S74" s="65">
        <f t="shared" si="67"/>
        <v>162.94223122468429</v>
      </c>
      <c r="T74" s="65">
        <f t="shared" si="68"/>
        <v>168.51644971787982</v>
      </c>
    </row>
    <row r="75" spans="1:20" x14ac:dyDescent="0.35">
      <c r="A75" s="49" t="s">
        <v>68</v>
      </c>
      <c r="B75" s="46">
        <v>157.81820870313842</v>
      </c>
      <c r="C75" s="46">
        <v>563.46820000000002</v>
      </c>
      <c r="D75" s="46">
        <v>333.73787320585001</v>
      </c>
      <c r="E75" s="46">
        <v>1194.8900000000001</v>
      </c>
      <c r="F75" s="46">
        <v>1205.7109602889407</v>
      </c>
      <c r="G75" s="46">
        <v>4326.1194000000005</v>
      </c>
      <c r="H75" s="65">
        <f t="shared" si="62"/>
        <v>-52.711927121979372</v>
      </c>
      <c r="I75" s="65">
        <f t="shared" si="63"/>
        <v>-52.843508607486882</v>
      </c>
      <c r="J75" s="65">
        <f t="shared" si="64"/>
        <v>-86.910775973595008</v>
      </c>
      <c r="K75" s="65">
        <f t="shared" si="65"/>
        <v>-86.975204614093641</v>
      </c>
      <c r="N75" s="49" t="s">
        <v>68</v>
      </c>
      <c r="O75" s="46">
        <v>5078.7157328259955</v>
      </c>
      <c r="P75" s="46">
        <v>18233.726899999998</v>
      </c>
      <c r="Q75" s="46">
        <v>1803.8939858192236</v>
      </c>
      <c r="R75" s="46">
        <v>6341.9381000000003</v>
      </c>
      <c r="S75" s="65">
        <f t="shared" si="67"/>
        <v>181.54180748707017</v>
      </c>
      <c r="T75" s="65">
        <f t="shared" si="68"/>
        <v>187.51032590494691</v>
      </c>
    </row>
    <row r="76" spans="1:20" x14ac:dyDescent="0.35">
      <c r="A76" s="49" t="s">
        <v>69</v>
      </c>
      <c r="B76" s="46">
        <v>79.483807915031989</v>
      </c>
      <c r="C76" s="46">
        <v>283.78599999999994</v>
      </c>
      <c r="D76" s="46">
        <v>30.897401891566929</v>
      </c>
      <c r="E76" s="46">
        <v>110.62273571643073</v>
      </c>
      <c r="F76" s="46">
        <v>19.444492974411666</v>
      </c>
      <c r="G76" s="46">
        <v>69.767299999999523</v>
      </c>
      <c r="H76" s="65">
        <f t="shared" si="62"/>
        <v>157.25078177762941</v>
      </c>
      <c r="I76" s="65">
        <f t="shared" si="63"/>
        <v>156.53496829752453</v>
      </c>
      <c r="J76" s="65">
        <f t="shared" si="64"/>
        <v>308.77284905104057</v>
      </c>
      <c r="K76" s="65">
        <f t="shared" si="65"/>
        <v>306.76076041354889</v>
      </c>
      <c r="N76" s="49" t="s">
        <v>69</v>
      </c>
      <c r="O76" s="46">
        <v>411.56596196381463</v>
      </c>
      <c r="P76" s="46">
        <v>1477.6139769508723</v>
      </c>
      <c r="Q76" s="46">
        <v>284.12423370305657</v>
      </c>
      <c r="R76" s="46">
        <v>998.89368057092418</v>
      </c>
      <c r="S76" s="65">
        <f t="shared" si="67"/>
        <v>44.854226828799739</v>
      </c>
      <c r="T76" s="65">
        <f t="shared" si="68"/>
        <v>47.925050052006782</v>
      </c>
    </row>
    <row r="77" spans="1:20" ht="18" x14ac:dyDescent="0.4">
      <c r="A77" s="43" t="s">
        <v>70</v>
      </c>
      <c r="B77" s="44">
        <f t="shared" ref="B77:G77" si="83">B78+B79+B85</f>
        <v>43408.613440674162</v>
      </c>
      <c r="C77" s="44">
        <f t="shared" si="83"/>
        <v>154984.48170782003</v>
      </c>
      <c r="D77" s="44">
        <f t="shared" si="83"/>
        <v>33050.206316531709</v>
      </c>
      <c r="E77" s="44">
        <f t="shared" si="83"/>
        <v>118330.47489099999</v>
      </c>
      <c r="F77" s="44">
        <f t="shared" si="83"/>
        <v>40935.018831261223</v>
      </c>
      <c r="G77" s="44">
        <f t="shared" si="83"/>
        <v>146875.81430199998</v>
      </c>
      <c r="H77" s="65">
        <f t="shared" si="62"/>
        <v>31.341429535830713</v>
      </c>
      <c r="I77" s="65">
        <f t="shared" si="63"/>
        <v>30.975965279091326</v>
      </c>
      <c r="J77" s="65">
        <f t="shared" si="64"/>
        <v>6.0427347538531109</v>
      </c>
      <c r="K77" s="65">
        <f t="shared" si="65"/>
        <v>5.5207642213627821</v>
      </c>
      <c r="N77" s="43" t="s">
        <v>70</v>
      </c>
      <c r="O77" s="44">
        <f t="shared" ref="O77:R77" si="84">O78+O79+O85</f>
        <v>342412.96191183501</v>
      </c>
      <c r="P77" s="44">
        <f t="shared" si="84"/>
        <v>1229339.21939482</v>
      </c>
      <c r="Q77" s="44">
        <f t="shared" si="84"/>
        <v>342686.5712824713</v>
      </c>
      <c r="R77" s="44">
        <f t="shared" si="84"/>
        <v>1204780.9016823601</v>
      </c>
      <c r="S77" s="65">
        <f t="shared" si="67"/>
        <v>-7.984245475751095E-2</v>
      </c>
      <c r="T77" s="65">
        <f t="shared" si="68"/>
        <v>2.0384052966117423</v>
      </c>
    </row>
    <row r="78" spans="1:20" ht="31" x14ac:dyDescent="0.35">
      <c r="A78" s="47" t="s">
        <v>71</v>
      </c>
      <c r="B78" s="48">
        <v>610.2780326756714</v>
      </c>
      <c r="C78" s="48">
        <v>2178.9137476407273</v>
      </c>
      <c r="D78" s="48">
        <v>817.05312355103388</v>
      </c>
      <c r="E78" s="48">
        <v>2925.3155999999999</v>
      </c>
      <c r="F78" s="48">
        <v>843.06504734863177</v>
      </c>
      <c r="G78" s="48">
        <v>3024.9372999999996</v>
      </c>
      <c r="H78" s="65">
        <f t="shared" si="62"/>
        <v>-25.307423093456563</v>
      </c>
      <c r="I78" s="65">
        <f t="shared" si="63"/>
        <v>-25.51525901544683</v>
      </c>
      <c r="J78" s="65">
        <f t="shared" si="64"/>
        <v>-27.611987402995268</v>
      </c>
      <c r="K78" s="65">
        <f t="shared" si="65"/>
        <v>-27.968300445740553</v>
      </c>
      <c r="N78" s="47" t="s">
        <v>71</v>
      </c>
      <c r="O78" s="48">
        <v>5953.8054443661476</v>
      </c>
      <c r="P78" s="48">
        <v>21375.494947794294</v>
      </c>
      <c r="Q78" s="48">
        <v>6241.6119867383222</v>
      </c>
      <c r="R78" s="48">
        <v>21943.593789485225</v>
      </c>
      <c r="S78" s="65">
        <f t="shared" si="67"/>
        <v>-4.6110931436251263</v>
      </c>
      <c r="T78" s="65">
        <f t="shared" si="68"/>
        <v>-2.5889052045939138</v>
      </c>
    </row>
    <row r="79" spans="1:20" ht="31" x14ac:dyDescent="0.35">
      <c r="A79" s="47" t="s">
        <v>72</v>
      </c>
      <c r="B79" s="48">
        <f t="shared" ref="B79:G79" si="85">B80+B84</f>
        <v>10555.941809047492</v>
      </c>
      <c r="C79" s="48">
        <f t="shared" si="85"/>
        <v>37688.537839363096</v>
      </c>
      <c r="D79" s="48">
        <f t="shared" si="85"/>
        <v>8477.5071097131768</v>
      </c>
      <c r="E79" s="48">
        <f t="shared" si="85"/>
        <v>30352.229350000001</v>
      </c>
      <c r="F79" s="48">
        <f t="shared" si="85"/>
        <v>9663.6552808820452</v>
      </c>
      <c r="G79" s="48">
        <f t="shared" si="85"/>
        <v>34673.423368000003</v>
      </c>
      <c r="H79" s="65">
        <f t="shared" si="62"/>
        <v>24.517050501236739</v>
      </c>
      <c r="I79" s="65">
        <f t="shared" si="63"/>
        <v>24.17057542879661</v>
      </c>
      <c r="J79" s="65">
        <f t="shared" si="64"/>
        <v>9.2334267130853505</v>
      </c>
      <c r="K79" s="65">
        <f t="shared" si="65"/>
        <v>8.695750746509006</v>
      </c>
      <c r="N79" s="47" t="s">
        <v>72</v>
      </c>
      <c r="O79" s="48">
        <f t="shared" ref="O79:R79" si="86">O80+O84</f>
        <v>98188.324984411025</v>
      </c>
      <c r="P79" s="48">
        <f t="shared" si="86"/>
        <v>352518.07675756305</v>
      </c>
      <c r="Q79" s="48">
        <f t="shared" si="86"/>
        <v>87567.700146523755</v>
      </c>
      <c r="R79" s="48">
        <f t="shared" si="86"/>
        <v>307861.18156295503</v>
      </c>
      <c r="S79" s="65">
        <f t="shared" si="67"/>
        <v>12.128472964479116</v>
      </c>
      <c r="T79" s="65">
        <f t="shared" si="68"/>
        <v>14.50552972216019</v>
      </c>
    </row>
    <row r="80" spans="1:20" ht="46.5" x14ac:dyDescent="0.35">
      <c r="A80" s="51" t="s">
        <v>73</v>
      </c>
      <c r="B80" s="52">
        <f t="shared" ref="B80:G80" si="87">SUM(B81:B83)</f>
        <v>8422.5789547385612</v>
      </c>
      <c r="C80" s="52">
        <f t="shared" si="87"/>
        <v>30071.65929700507</v>
      </c>
      <c r="D80" s="52">
        <f t="shared" si="87"/>
        <v>6550.2080394166387</v>
      </c>
      <c r="E80" s="52">
        <f t="shared" si="87"/>
        <v>23451.872600000002</v>
      </c>
      <c r="F80" s="52">
        <f t="shared" si="87"/>
        <v>6786.6884401448551</v>
      </c>
      <c r="G80" s="52">
        <f t="shared" si="87"/>
        <v>24350.7984</v>
      </c>
      <c r="H80" s="65">
        <f t="shared" si="62"/>
        <v>28.584907594609405</v>
      </c>
      <c r="I80" s="65">
        <f t="shared" si="63"/>
        <v>28.227113501397184</v>
      </c>
      <c r="J80" s="65">
        <f t="shared" si="64"/>
        <v>24.104399797064929</v>
      </c>
      <c r="K80" s="65">
        <f t="shared" si="65"/>
        <v>23.493524947441031</v>
      </c>
      <c r="N80" s="51" t="s">
        <v>73</v>
      </c>
      <c r="O80" s="52">
        <f t="shared" ref="O80:R80" si="88">SUM(O81:O83)</f>
        <v>72535.767894870834</v>
      </c>
      <c r="P80" s="52">
        <f t="shared" si="88"/>
        <v>260419.65171004322</v>
      </c>
      <c r="Q80" s="52">
        <f t="shared" si="88"/>
        <v>62835.282872982221</v>
      </c>
      <c r="R80" s="52">
        <f t="shared" si="88"/>
        <v>220909.58648851479</v>
      </c>
      <c r="S80" s="65">
        <f t="shared" si="67"/>
        <v>15.437958704662094</v>
      </c>
      <c r="T80" s="65">
        <f t="shared" si="68"/>
        <v>17.885174586383371</v>
      </c>
    </row>
    <row r="81" spans="1:20" x14ac:dyDescent="0.35">
      <c r="A81" s="58" t="s">
        <v>74</v>
      </c>
      <c r="B81" s="70">
        <v>468.92937635105443</v>
      </c>
      <c r="C81" s="71">
        <v>1674.2478183659471</v>
      </c>
      <c r="D81" s="70">
        <v>503.99546880388749</v>
      </c>
      <c r="E81" s="71">
        <v>1804.4675</v>
      </c>
      <c r="F81" s="70">
        <v>467.6315931583112</v>
      </c>
      <c r="G81" s="71">
        <v>1677.8732</v>
      </c>
      <c r="H81" s="65">
        <f t="shared" si="62"/>
        <v>-6.9576205786242582</v>
      </c>
      <c r="I81" s="65">
        <f t="shared" si="63"/>
        <v>-7.2165157662331296</v>
      </c>
      <c r="J81" s="65">
        <f t="shared" si="64"/>
        <v>0.27752256514111195</v>
      </c>
      <c r="K81" s="65">
        <f t="shared" si="65"/>
        <v>-0.21607006024369468</v>
      </c>
      <c r="N81" s="58" t="s">
        <v>74</v>
      </c>
      <c r="O81" s="46">
        <v>4316.3624723766097</v>
      </c>
      <c r="P81" s="46">
        <v>15496.707959854697</v>
      </c>
      <c r="Q81" s="46">
        <v>4396.5575618408075</v>
      </c>
      <c r="R81" s="46">
        <v>15456.948207307552</v>
      </c>
      <c r="S81" s="65">
        <f t="shared" si="67"/>
        <v>-1.8240427501788616</v>
      </c>
      <c r="T81" s="65">
        <f t="shared" si="68"/>
        <v>0.25722899510232367</v>
      </c>
    </row>
    <row r="82" spans="1:20" ht="46.5" x14ac:dyDescent="0.35">
      <c r="A82" s="58" t="s">
        <v>75</v>
      </c>
      <c r="B82" s="70">
        <v>2130.9474240174245</v>
      </c>
      <c r="C82" s="71">
        <v>7608.2545808407549</v>
      </c>
      <c r="D82" s="70">
        <v>1284.9687656628839</v>
      </c>
      <c r="E82" s="71">
        <v>4600.6055999999999</v>
      </c>
      <c r="F82" s="70">
        <v>1826.1452266244253</v>
      </c>
      <c r="G82" s="71">
        <v>6552.2521999999999</v>
      </c>
      <c r="H82" s="65">
        <f t="shared" si="62"/>
        <v>65.83651532713489</v>
      </c>
      <c r="I82" s="65">
        <f t="shared" si="63"/>
        <v>65.375066726883858</v>
      </c>
      <c r="J82" s="65">
        <f t="shared" si="64"/>
        <v>16.691016297560139</v>
      </c>
      <c r="K82" s="65">
        <f t="shared" si="65"/>
        <v>16.116632092408707</v>
      </c>
      <c r="N82" s="58" t="s">
        <v>75</v>
      </c>
      <c r="O82" s="46">
        <v>13847.57412653505</v>
      </c>
      <c r="P82" s="46">
        <v>49715.892389639463</v>
      </c>
      <c r="Q82" s="46">
        <v>14377.026543687853</v>
      </c>
      <c r="R82" s="46">
        <v>50545.216691721202</v>
      </c>
      <c r="S82" s="65">
        <f t="shared" si="67"/>
        <v>-3.6826280840752617</v>
      </c>
      <c r="T82" s="65">
        <f t="shared" si="68"/>
        <v>-1.6407572394829089</v>
      </c>
    </row>
    <row r="83" spans="1:20" ht="46.5" x14ac:dyDescent="0.35">
      <c r="A83" s="58" t="s">
        <v>76</v>
      </c>
      <c r="B83" s="46">
        <v>5822.7021543700821</v>
      </c>
      <c r="C83" s="46">
        <v>20789.15689779837</v>
      </c>
      <c r="D83" s="46">
        <v>4761.2438049498678</v>
      </c>
      <c r="E83" s="46">
        <v>17046.799500000001</v>
      </c>
      <c r="F83" s="46">
        <v>4492.9116203621188</v>
      </c>
      <c r="G83" s="46">
        <v>16120.673000000001</v>
      </c>
      <c r="H83" s="65">
        <f t="shared" si="62"/>
        <v>22.293719727536427</v>
      </c>
      <c r="I83" s="65">
        <f t="shared" si="63"/>
        <v>21.953431186882739</v>
      </c>
      <c r="J83" s="65">
        <f t="shared" si="64"/>
        <v>29.59752263946794</v>
      </c>
      <c r="K83" s="65">
        <f t="shared" si="65"/>
        <v>28.959609178837439</v>
      </c>
      <c r="N83" s="58" t="s">
        <v>76</v>
      </c>
      <c r="O83" s="46">
        <v>54371.831295959179</v>
      </c>
      <c r="P83" s="46">
        <v>195207.05136054906</v>
      </c>
      <c r="Q83" s="46">
        <v>44061.698767453563</v>
      </c>
      <c r="R83" s="46">
        <v>154907.42158948604</v>
      </c>
      <c r="S83" s="65">
        <f t="shared" si="67"/>
        <v>23.399307827235333</v>
      </c>
      <c r="T83" s="65">
        <f t="shared" si="68"/>
        <v>26.015299562508673</v>
      </c>
    </row>
    <row r="84" spans="1:20" ht="46.5" x14ac:dyDescent="0.35">
      <c r="A84" s="51" t="s">
        <v>77</v>
      </c>
      <c r="B84" s="52">
        <v>2133.3628543089303</v>
      </c>
      <c r="C84" s="52">
        <v>7616.8785423580239</v>
      </c>
      <c r="D84" s="52">
        <v>1927.2990702965385</v>
      </c>
      <c r="E84" s="52">
        <v>6900.3567499999999</v>
      </c>
      <c r="F84" s="52">
        <v>2876.966840737191</v>
      </c>
      <c r="G84" s="52">
        <v>10322.624968</v>
      </c>
      <c r="H84" s="65">
        <f t="shared" si="62"/>
        <v>10.691842651108956</v>
      </c>
      <c r="I84" s="65">
        <f t="shared" si="63"/>
        <v>10.383836927822969</v>
      </c>
      <c r="J84" s="65">
        <f t="shared" si="64"/>
        <v>-25.846804207090557</v>
      </c>
      <c r="K84" s="65">
        <f t="shared" si="65"/>
        <v>-26.211805950809548</v>
      </c>
      <c r="N84" s="51" t="s">
        <v>77</v>
      </c>
      <c r="O84" s="52">
        <v>25652.557089540187</v>
      </c>
      <c r="P84" s="52">
        <v>92098.425047519806</v>
      </c>
      <c r="Q84" s="52">
        <v>24732.417273541538</v>
      </c>
      <c r="R84" s="52">
        <v>86951.595074440251</v>
      </c>
      <c r="S84" s="65">
        <f t="shared" si="67"/>
        <v>3.7203796370644397</v>
      </c>
      <c r="T84" s="65">
        <f t="shared" si="68"/>
        <v>5.9191898304721065</v>
      </c>
    </row>
    <row r="85" spans="1:20" ht="31" x14ac:dyDescent="0.35">
      <c r="A85" s="47" t="s">
        <v>97</v>
      </c>
      <c r="B85" s="48">
        <v>32242.393598950999</v>
      </c>
      <c r="C85" s="48">
        <v>115117.0301208162</v>
      </c>
      <c r="D85" s="48">
        <v>23755.646083267497</v>
      </c>
      <c r="E85" s="48">
        <v>85052.929940999995</v>
      </c>
      <c r="F85" s="48">
        <v>30428.298503030546</v>
      </c>
      <c r="G85" s="48">
        <v>109177.45363399999</v>
      </c>
      <c r="H85" s="65">
        <f t="shared" si="62"/>
        <v>35.725180809379111</v>
      </c>
      <c r="I85" s="65">
        <f t="shared" si="63"/>
        <v>35.347518540126998</v>
      </c>
      <c r="J85" s="65">
        <f t="shared" si="64"/>
        <v>5.9618683435085131</v>
      </c>
      <c r="K85" s="65">
        <f t="shared" si="65"/>
        <v>5.4402958569886408</v>
      </c>
      <c r="N85" s="47" t="s">
        <v>97</v>
      </c>
      <c r="O85" s="48">
        <v>238270.83148305782</v>
      </c>
      <c r="P85" s="48">
        <v>855445.64768946264</v>
      </c>
      <c r="Q85" s="48">
        <v>248877.25914920919</v>
      </c>
      <c r="R85" s="48">
        <v>874976.12632991979</v>
      </c>
      <c r="S85" s="65">
        <f t="shared" si="67"/>
        <v>-4.2617102512337368</v>
      </c>
      <c r="T85" s="65">
        <f t="shared" si="68"/>
        <v>-2.2321156032425193</v>
      </c>
    </row>
    <row r="86" spans="1:20" ht="46.5" x14ac:dyDescent="0.35">
      <c r="A86" s="49" t="s">
        <v>78</v>
      </c>
      <c r="B86" s="46">
        <v>2133.8950334147744</v>
      </c>
      <c r="C86" s="46">
        <v>7618.7786146330272</v>
      </c>
      <c r="D86" s="46">
        <v>1768.4668206495105</v>
      </c>
      <c r="E86" s="46">
        <v>6331.6857</v>
      </c>
      <c r="F86" s="46">
        <v>3415.2139200494812</v>
      </c>
      <c r="G86" s="46">
        <v>12253.868199999999</v>
      </c>
      <c r="H86" s="65">
        <f t="shared" si="62"/>
        <v>20.663560576785486</v>
      </c>
      <c r="I86" s="65">
        <f t="shared" si="63"/>
        <v>20.327808037487188</v>
      </c>
      <c r="J86" s="65">
        <f t="shared" si="64"/>
        <v>-37.517968614280605</v>
      </c>
      <c r="K86" s="65">
        <f t="shared" si="65"/>
        <v>-37.825521783945518</v>
      </c>
      <c r="N86" s="49" t="s">
        <v>78</v>
      </c>
      <c r="O86" s="46">
        <v>19373.04633282344</v>
      </c>
      <c r="P86" s="46">
        <v>69553.57508406775</v>
      </c>
      <c r="Q86" s="46">
        <v>18432.336794105086</v>
      </c>
      <c r="R86" s="46">
        <v>64802.443993669185</v>
      </c>
      <c r="S86" s="65">
        <f t="shared" si="67"/>
        <v>5.1035826288677839</v>
      </c>
      <c r="T86" s="65">
        <f t="shared" si="68"/>
        <v>7.3317159008119006</v>
      </c>
    </row>
    <row r="87" spans="1:20" ht="46.5" x14ac:dyDescent="0.35">
      <c r="A87" s="49" t="s">
        <v>98</v>
      </c>
      <c r="B87" s="46">
        <v>56.058873062141316</v>
      </c>
      <c r="C87" s="46">
        <v>200.15049313967472</v>
      </c>
      <c r="D87" s="46">
        <v>15.785383284152003</v>
      </c>
      <c r="E87" s="46">
        <v>56.516800000000018</v>
      </c>
      <c r="F87" s="46">
        <v>2.4828153191144002</v>
      </c>
      <c r="G87" s="46">
        <v>8.9084000000000003</v>
      </c>
      <c r="H87" s="65">
        <f t="shared" si="62"/>
        <v>255.13152929534851</v>
      </c>
      <c r="I87" s="65">
        <f t="shared" si="63"/>
        <v>254.14335762052104</v>
      </c>
      <c r="J87" s="65">
        <f t="shared" si="64"/>
        <v>2157.8752688756995</v>
      </c>
      <c r="K87" s="65">
        <f t="shared" si="65"/>
        <v>2146.7614065339985</v>
      </c>
      <c r="N87" s="49" t="s">
        <v>98</v>
      </c>
      <c r="O87" s="46">
        <v>231.09097184650619</v>
      </c>
      <c r="P87" s="46">
        <v>829.66834360704479</v>
      </c>
      <c r="Q87" s="46">
        <v>253.79433531746284</v>
      </c>
      <c r="R87" s="46">
        <v>892.26305834321533</v>
      </c>
      <c r="S87" s="65">
        <f t="shared" si="67"/>
        <v>-8.9455753386133523</v>
      </c>
      <c r="T87" s="65">
        <f t="shared" si="68"/>
        <v>-7.0152758371952046</v>
      </c>
    </row>
    <row r="88" spans="1:20" ht="31" x14ac:dyDescent="0.35">
      <c r="A88" s="49" t="s">
        <v>79</v>
      </c>
      <c r="B88" s="46">
        <v>13.852559499249866</v>
      </c>
      <c r="C88" s="46">
        <v>49.458657721287402</v>
      </c>
      <c r="D88" s="46">
        <v>4.1279215237144999</v>
      </c>
      <c r="E88" s="46">
        <v>14.779299999999999</v>
      </c>
      <c r="F88" s="46">
        <v>0</v>
      </c>
      <c r="G88" s="46">
        <v>0</v>
      </c>
      <c r="H88" s="65">
        <f t="shared" ref="H88" si="89">IFERROR(B88/D88*100-100,"0.00")</f>
        <v>235.58194892195223</v>
      </c>
      <c r="I88" s="65">
        <f t="shared" ref="I88" si="90">IFERROR(C88/E88*100-100,"0.00")</f>
        <v>234.6481749561035</v>
      </c>
      <c r="J88" s="65" t="str">
        <f t="shared" ref="J88" si="91">IFERROR(B88/F88*100-100,"0.00")</f>
        <v>0.00</v>
      </c>
      <c r="K88" s="65" t="str">
        <f t="shared" ref="K88" si="92">IFERROR(C88/G88*100-100,"0.00")</f>
        <v>0.00</v>
      </c>
      <c r="N88" s="49" t="s">
        <v>79</v>
      </c>
      <c r="O88" s="46">
        <v>31.836604207875386</v>
      </c>
      <c r="P88" s="46">
        <v>114.300539169334</v>
      </c>
      <c r="Q88" s="46">
        <v>14243.116635415599</v>
      </c>
      <c r="R88" s="46">
        <v>50074.430516970679</v>
      </c>
      <c r="S88" s="65">
        <f t="shared" ref="S88" si="93">IFERROR(O88/Q88*100-100,"0.00")</f>
        <v>-99.776477262506489</v>
      </c>
      <c r="T88" s="65">
        <f t="shared" ref="T88" si="94">IFERROR(P88/R88*100-100,"0.00")</f>
        <v>-99.771738713772095</v>
      </c>
    </row>
    <row r="89" spans="1:20" x14ac:dyDescent="0.35">
      <c r="A89" s="49" t="s">
        <v>99</v>
      </c>
      <c r="B89" s="46">
        <v>651.3987655994888</v>
      </c>
      <c r="C89" s="46">
        <v>2325.729666752115</v>
      </c>
      <c r="D89" s="46">
        <v>548.12774917758088</v>
      </c>
      <c r="E89" s="46">
        <v>1962.4753999999998</v>
      </c>
      <c r="F89" s="46">
        <v>759.55096493424878</v>
      </c>
      <c r="G89" s="46">
        <v>2725.2867999999999</v>
      </c>
      <c r="H89" s="65">
        <f t="shared" si="62"/>
        <v>18.840683869199708</v>
      </c>
      <c r="I89" s="65">
        <f t="shared" si="63"/>
        <v>18.510003577732249</v>
      </c>
      <c r="J89" s="65">
        <f t="shared" si="64"/>
        <v>-14.238965431914409</v>
      </c>
      <c r="K89" s="65">
        <f t="shared" si="65"/>
        <v>-14.661104044091246</v>
      </c>
      <c r="N89" s="49" t="s">
        <v>99</v>
      </c>
      <c r="O89" s="46">
        <v>5326.1953856892924</v>
      </c>
      <c r="P89" s="46">
        <v>19122.234278833985</v>
      </c>
      <c r="Q89" s="46">
        <v>4067.4173864108861</v>
      </c>
      <c r="R89" s="46">
        <v>14299.792279515192</v>
      </c>
      <c r="S89" s="65">
        <f t="shared" si="67"/>
        <v>30.947844287727747</v>
      </c>
      <c r="T89" s="65">
        <f t="shared" si="68"/>
        <v>33.723860494302841</v>
      </c>
    </row>
    <row r="90" spans="1:20" ht="31" x14ac:dyDescent="0.35">
      <c r="A90" s="49" t="s">
        <v>80</v>
      </c>
      <c r="B90" s="46">
        <v>29387.188367375344</v>
      </c>
      <c r="C90" s="46">
        <v>104922.9126885701</v>
      </c>
      <c r="D90" s="46">
        <v>21419.138208632536</v>
      </c>
      <c r="E90" s="46">
        <v>76687.47274099999</v>
      </c>
      <c r="F90" s="46">
        <v>26251.050802727699</v>
      </c>
      <c r="G90" s="46">
        <v>94189.390233999991</v>
      </c>
      <c r="H90" s="65">
        <f t="shared" si="62"/>
        <v>37.200610412661007</v>
      </c>
      <c r="I90" s="65">
        <f t="shared" si="63"/>
        <v>36.818842684946617</v>
      </c>
      <c r="J90" s="65">
        <f t="shared" si="64"/>
        <v>11.946712488635967</v>
      </c>
      <c r="K90" s="65">
        <f t="shared" si="65"/>
        <v>11.395681008130751</v>
      </c>
      <c r="N90" s="49" t="s">
        <v>80</v>
      </c>
      <c r="O90" s="46">
        <v>213308.66218849071</v>
      </c>
      <c r="P90" s="46">
        <v>765825.86944378458</v>
      </c>
      <c r="Q90" s="46">
        <v>211880.59399796012</v>
      </c>
      <c r="R90" s="46">
        <v>744907.19648142136</v>
      </c>
      <c r="S90" s="65">
        <f t="shared" si="67"/>
        <v>0.67399669010950447</v>
      </c>
      <c r="T90" s="65">
        <f t="shared" si="68"/>
        <v>2.8082253817888869</v>
      </c>
    </row>
    <row r="91" spans="1:20" ht="35.5" x14ac:dyDescent="0.4">
      <c r="A91" s="43" t="s">
        <v>81</v>
      </c>
      <c r="B91" s="44">
        <f t="shared" ref="B91:G91" si="95">B92+B95</f>
        <v>1121.8957032339404</v>
      </c>
      <c r="C91" s="44">
        <f t="shared" si="95"/>
        <v>4005.5742470000005</v>
      </c>
      <c r="D91" s="44">
        <f t="shared" si="95"/>
        <v>4825.047916791209</v>
      </c>
      <c r="E91" s="44">
        <f t="shared" si="95"/>
        <v>17275.238947000002</v>
      </c>
      <c r="F91" s="44">
        <f t="shared" si="95"/>
        <v>533.09461238988888</v>
      </c>
      <c r="G91" s="44">
        <f t="shared" si="95"/>
        <v>1912.7560589999998</v>
      </c>
      <c r="H91" s="65">
        <f t="shared" ref="H91:H94" si="96">IFERROR(B91/D91*100-100,"0.00")</f>
        <v>-76.748506489858187</v>
      </c>
      <c r="I91" s="65">
        <f t="shared" ref="I91:I94" si="97">IFERROR(C91/E91*100-100,"0.00")</f>
        <v>-76.813204961801091</v>
      </c>
      <c r="J91" s="65">
        <f t="shared" ref="J91:J95" si="98">IFERROR(B91/F91*100-100,"0.00")</f>
        <v>110.44964198839446</v>
      </c>
      <c r="K91" s="65">
        <f t="shared" ref="K91:K95" si="99">IFERROR(C91/G91*100-100,"0.00")</f>
        <v>109.41375290135733</v>
      </c>
      <c r="N91" s="43" t="s">
        <v>81</v>
      </c>
      <c r="O91" s="44">
        <f t="shared" ref="O91:R91" si="100">O92+O95</f>
        <v>10560.388829859177</v>
      </c>
      <c r="P91" s="44">
        <f t="shared" si="100"/>
        <v>37914.160983039998</v>
      </c>
      <c r="Q91" s="44">
        <f t="shared" si="100"/>
        <v>4756.4771685115984</v>
      </c>
      <c r="R91" s="44">
        <f t="shared" si="100"/>
        <v>16722.315177</v>
      </c>
      <c r="S91" s="65">
        <f t="shared" si="67"/>
        <v>122.02122402205799</v>
      </c>
      <c r="T91" s="65">
        <f t="shared" si="68"/>
        <v>126.72794156629354</v>
      </c>
    </row>
    <row r="92" spans="1:20" ht="31" x14ac:dyDescent="0.35">
      <c r="A92" s="47" t="s">
        <v>82</v>
      </c>
      <c r="B92" s="48">
        <f t="shared" ref="B92:G92" si="101">SUM(B93:B94)</f>
        <v>358.26045091192509</v>
      </c>
      <c r="C92" s="48">
        <f t="shared" si="101"/>
        <v>1279.1196470000002</v>
      </c>
      <c r="D92" s="48">
        <f t="shared" si="101"/>
        <v>327.94263006909199</v>
      </c>
      <c r="E92" s="48">
        <f t="shared" si="101"/>
        <v>1174.141147</v>
      </c>
      <c r="F92" s="48">
        <f t="shared" si="101"/>
        <v>328.87998663810356</v>
      </c>
      <c r="G92" s="48">
        <f t="shared" si="101"/>
        <v>1180.0291589999999</v>
      </c>
      <c r="H92" s="65">
        <f t="shared" si="96"/>
        <v>9.2448550639621487</v>
      </c>
      <c r="I92" s="65">
        <f t="shared" si="97"/>
        <v>8.9408756577713291</v>
      </c>
      <c r="J92" s="65">
        <f t="shared" si="98"/>
        <v>8.9334910810950419</v>
      </c>
      <c r="K92" s="65">
        <f t="shared" si="99"/>
        <v>8.3972914774388414</v>
      </c>
      <c r="N92" s="47" t="s">
        <v>82</v>
      </c>
      <c r="O92" s="48">
        <f t="shared" ref="O92:R92" si="102">SUM(O93:O94)</f>
        <v>3224.6726186268779</v>
      </c>
      <c r="P92" s="48">
        <f t="shared" si="102"/>
        <v>11577.296892187533</v>
      </c>
      <c r="Q92" s="48">
        <f t="shared" si="102"/>
        <v>3252.0153553954688</v>
      </c>
      <c r="R92" s="48">
        <f t="shared" si="102"/>
        <v>11433.088777000001</v>
      </c>
      <c r="S92" s="65">
        <f t="shared" si="67"/>
        <v>-0.84079359352428185</v>
      </c>
      <c r="T92" s="65">
        <f t="shared" si="68"/>
        <v>1.2613224475054921</v>
      </c>
    </row>
    <row r="93" spans="1:20" x14ac:dyDescent="0.35">
      <c r="A93" s="49" t="s">
        <v>83</v>
      </c>
      <c r="B93" s="46">
        <v>325.47849951523443</v>
      </c>
      <c r="C93" s="46">
        <v>1162.0762</v>
      </c>
      <c r="D93" s="46">
        <v>283.88122399055499</v>
      </c>
      <c r="E93" s="46">
        <v>1016.3869999999999</v>
      </c>
      <c r="F93" s="46">
        <v>311.01286371616897</v>
      </c>
      <c r="G93" s="46">
        <v>1115.9214999999999</v>
      </c>
      <c r="H93" s="65">
        <f t="shared" si="96"/>
        <v>14.653056281757969</v>
      </c>
      <c r="I93" s="65">
        <f t="shared" si="97"/>
        <v>14.334028278598595</v>
      </c>
      <c r="J93" s="65">
        <f t="shared" si="98"/>
        <v>4.6511374565737782</v>
      </c>
      <c r="K93" s="65">
        <f t="shared" si="99"/>
        <v>4.1360167359442386</v>
      </c>
      <c r="N93" s="49" t="s">
        <v>83</v>
      </c>
      <c r="O93" s="46">
        <v>2617.561024010527</v>
      </c>
      <c r="P93" s="46">
        <v>9397.6303000000007</v>
      </c>
      <c r="Q93" s="46">
        <v>2909.9517692430641</v>
      </c>
      <c r="R93" s="46">
        <v>10230.498100000001</v>
      </c>
      <c r="S93" s="65">
        <f t="shared" si="67"/>
        <v>-10.047958468692883</v>
      </c>
      <c r="T93" s="65">
        <f t="shared" si="68"/>
        <v>-8.1410288322129674</v>
      </c>
    </row>
    <row r="94" spans="1:20" x14ac:dyDescent="0.35">
      <c r="A94" s="49" t="s">
        <v>84</v>
      </c>
      <c r="B94" s="46">
        <v>32.78195139669063</v>
      </c>
      <c r="C94" s="46">
        <v>117.04344700000024</v>
      </c>
      <c r="D94" s="46">
        <v>44.061406078536983</v>
      </c>
      <c r="E94" s="46">
        <v>157.7541470000001</v>
      </c>
      <c r="F94" s="46">
        <v>17.867122921934598</v>
      </c>
      <c r="G94" s="46">
        <v>64.107659000000012</v>
      </c>
      <c r="H94" s="65">
        <f t="shared" si="96"/>
        <v>-25.599397944181263</v>
      </c>
      <c r="I94" s="65">
        <f t="shared" si="97"/>
        <v>-25.806421431190543</v>
      </c>
      <c r="J94" s="65">
        <f t="shared" ref="J94" si="103">IFERROR(B94/F94*100-100,"0.00")</f>
        <v>83.476385873216458</v>
      </c>
      <c r="K94" s="65">
        <f t="shared" ref="K94" si="104">IFERROR(C94/G94*100-100,"0.00")</f>
        <v>82.573266323763619</v>
      </c>
      <c r="N94" s="49" t="s">
        <v>84</v>
      </c>
      <c r="O94" s="46">
        <v>607.11159461635066</v>
      </c>
      <c r="P94" s="46">
        <v>2179.6665921875328</v>
      </c>
      <c r="Q94" s="46">
        <v>342.06358615240475</v>
      </c>
      <c r="R94" s="46">
        <v>1202.5906769999999</v>
      </c>
      <c r="S94" s="65">
        <f t="shared" ref="S94" si="105">IFERROR(O94/Q94*100-100,"0.00")</f>
        <v>77.485011323554062</v>
      </c>
      <c r="T94" s="65">
        <f t="shared" ref="T94" si="106">IFERROR(P94/R94*100-100,"0.00")</f>
        <v>81.247587718288372</v>
      </c>
    </row>
    <row r="95" spans="1:20" ht="31" x14ac:dyDescent="0.35">
      <c r="A95" s="47" t="s">
        <v>85</v>
      </c>
      <c r="B95" s="48">
        <v>763.63525232201528</v>
      </c>
      <c r="C95" s="48">
        <v>2726.4546</v>
      </c>
      <c r="D95" s="48">
        <v>4497.1052867221169</v>
      </c>
      <c r="E95" s="48">
        <v>16101.097800000001</v>
      </c>
      <c r="F95" s="48">
        <v>204.21462575178538</v>
      </c>
      <c r="G95" s="48">
        <v>732.72689999999989</v>
      </c>
      <c r="H95" s="65">
        <f t="shared" ref="H95" si="107">IFERROR(B95/D95*100-100,"0.00")</f>
        <v>-83.019404625088967</v>
      </c>
      <c r="I95" s="65">
        <f t="shared" ref="I95" si="108">IFERROR(C95/E95*100-100,"0.00")</f>
        <v>-83.066654001691745</v>
      </c>
      <c r="J95" s="65">
        <f t="shared" si="98"/>
        <v>273.93759115479963</v>
      </c>
      <c r="K95" s="65">
        <f t="shared" si="99"/>
        <v>272.09697091781402</v>
      </c>
      <c r="N95" s="47" t="s">
        <v>85</v>
      </c>
      <c r="O95" s="48">
        <v>7335.7162112323003</v>
      </c>
      <c r="P95" s="48">
        <v>26336.864090852469</v>
      </c>
      <c r="Q95" s="48">
        <v>1504.4618131161294</v>
      </c>
      <c r="R95" s="48">
        <v>5289.2263999999996</v>
      </c>
      <c r="S95" s="65">
        <f t="shared" si="67"/>
        <v>387.59736852596711</v>
      </c>
      <c r="T95" s="65">
        <f t="shared" si="68"/>
        <v>397.93414195415176</v>
      </c>
    </row>
    <row r="96" spans="1:20" ht="18" x14ac:dyDescent="0.4">
      <c r="A96" s="43" t="s">
        <v>86</v>
      </c>
      <c r="B96" s="44">
        <f t="shared" ref="B96:G96" si="109">SUM(B97+B98+B99)</f>
        <v>22642.694018737646</v>
      </c>
      <c r="C96" s="44">
        <f t="shared" si="109"/>
        <v>80842.623590335745</v>
      </c>
      <c r="D96" s="44">
        <f t="shared" si="109"/>
        <v>24532.538535151114</v>
      </c>
      <c r="E96" s="44">
        <f t="shared" si="109"/>
        <v>87834.457290335748</v>
      </c>
      <c r="F96" s="44">
        <f t="shared" si="109"/>
        <v>28425.302224572621</v>
      </c>
      <c r="G96" s="44">
        <f t="shared" si="109"/>
        <v>101990.65568344633</v>
      </c>
      <c r="H96" s="65">
        <f t="shared" si="62"/>
        <v>-7.7034201483292577</v>
      </c>
      <c r="I96" s="65">
        <f t="shared" si="63"/>
        <v>-7.9602401104256586</v>
      </c>
      <c r="J96" s="65">
        <f t="shared" si="64"/>
        <v>-20.343172291185439</v>
      </c>
      <c r="K96" s="65">
        <f t="shared" si="65"/>
        <v>-20.735264374364675</v>
      </c>
      <c r="N96" s="43" t="s">
        <v>86</v>
      </c>
      <c r="O96" s="44">
        <f t="shared" ref="O96:R96" si="110">SUM(O97+O98+O99)</f>
        <v>189772.65409646873</v>
      </c>
      <c r="P96" s="44">
        <f t="shared" si="110"/>
        <v>681326.32931549242</v>
      </c>
      <c r="Q96" s="44">
        <f t="shared" si="110"/>
        <v>256281.34747717163</v>
      </c>
      <c r="R96" s="44">
        <f t="shared" si="110"/>
        <v>901006.63046819135</v>
      </c>
      <c r="S96" s="65">
        <f t="shared" si="67"/>
        <v>-25.951437369677166</v>
      </c>
      <c r="T96" s="65">
        <f t="shared" si="68"/>
        <v>-24.381652001666865</v>
      </c>
    </row>
    <row r="97" spans="1:20" x14ac:dyDescent="0.35">
      <c r="A97" s="45" t="s">
        <v>87</v>
      </c>
      <c r="B97" s="46">
        <v>2910.8237521274896</v>
      </c>
      <c r="C97" s="46">
        <v>10392.695707335741</v>
      </c>
      <c r="D97" s="46">
        <v>4025.0692384201843</v>
      </c>
      <c r="E97" s="46">
        <v>14411.05540733574</v>
      </c>
      <c r="F97" s="46">
        <v>3290.4829706790715</v>
      </c>
      <c r="G97" s="46">
        <v>11806.33060797012</v>
      </c>
      <c r="H97" s="65">
        <f t="shared" si="62"/>
        <v>-27.682641472523571</v>
      </c>
      <c r="I97" s="65">
        <f t="shared" si="63"/>
        <v>-27.883868227683806</v>
      </c>
      <c r="J97" s="65">
        <f t="shared" si="64"/>
        <v>-11.538100088487312</v>
      </c>
      <c r="K97" s="65">
        <f t="shared" si="65"/>
        <v>-11.973533077924088</v>
      </c>
      <c r="N97" s="45" t="s">
        <v>87</v>
      </c>
      <c r="O97" s="46">
        <v>32369.286477222016</v>
      </c>
      <c r="P97" s="46">
        <v>116212.98781475841</v>
      </c>
      <c r="Q97" s="46">
        <v>34180.266571123349</v>
      </c>
      <c r="R97" s="46">
        <v>120167.33607386558</v>
      </c>
      <c r="S97" s="65">
        <f t="shared" si="67"/>
        <v>-5.2983205679013423</v>
      </c>
      <c r="T97" s="65">
        <f t="shared" si="68"/>
        <v>-3.2907014404284354</v>
      </c>
    </row>
    <row r="98" spans="1:20" x14ac:dyDescent="0.35">
      <c r="A98" s="45" t="s">
        <v>88</v>
      </c>
      <c r="B98" s="46">
        <v>3301.6197365001481</v>
      </c>
      <c r="C98" s="46">
        <v>11787.978999999999</v>
      </c>
      <c r="D98" s="46">
        <v>1038.3608075582849</v>
      </c>
      <c r="E98" s="46">
        <v>3717.6689999999999</v>
      </c>
      <c r="F98" s="46">
        <v>8119.3192070267296</v>
      </c>
      <c r="G98" s="46">
        <v>29132.3090634371</v>
      </c>
      <c r="H98" s="65">
        <f t="shared" ref="H98" si="111">IFERROR(B98/D98*100-100,"0.00")</f>
        <v>217.96459501047013</v>
      </c>
      <c r="I98" s="65">
        <f t="shared" ref="I98" si="112">IFERROR(C98/E98*100-100,"0.00")</f>
        <v>217.07984223447545</v>
      </c>
      <c r="J98" s="65">
        <f t="shared" si="64"/>
        <v>-59.336249107649117</v>
      </c>
      <c r="K98" s="65">
        <f t="shared" si="65"/>
        <v>-59.536406900218346</v>
      </c>
      <c r="N98" s="45" t="s">
        <v>88</v>
      </c>
      <c r="O98" s="46">
        <v>20159.022850887504</v>
      </c>
      <c r="P98" s="46">
        <v>72375.406809667911</v>
      </c>
      <c r="Q98" s="46">
        <v>31229.886548216673</v>
      </c>
      <c r="R98" s="46">
        <v>109794.7046310853</v>
      </c>
      <c r="S98" s="65">
        <f t="shared" si="67"/>
        <v>-35.449580260999539</v>
      </c>
      <c r="T98" s="65">
        <f t="shared" si="68"/>
        <v>-34.081149857953321</v>
      </c>
    </row>
    <row r="99" spans="1:20" x14ac:dyDescent="0.35">
      <c r="A99" s="59" t="s">
        <v>89</v>
      </c>
      <c r="B99" s="76">
        <v>16430.250530110006</v>
      </c>
      <c r="C99" s="60">
        <v>58661.948883000005</v>
      </c>
      <c r="D99" s="60">
        <v>19469.108489172646</v>
      </c>
      <c r="E99" s="60">
        <v>69705.732883000004</v>
      </c>
      <c r="F99" s="60">
        <v>17015.500046866819</v>
      </c>
      <c r="G99" s="60">
        <v>61052.016012039116</v>
      </c>
      <c r="H99" s="66">
        <f t="shared" ref="H99" si="113">IFERROR(B99/D99*100-100,"0.00")</f>
        <v>-15.608613824062047</v>
      </c>
      <c r="I99" s="66">
        <f t="shared" ref="I99" si="114">IFERROR(C99/E99*100-100,"0.00")</f>
        <v>-15.843437179746488</v>
      </c>
      <c r="J99" s="66">
        <f t="shared" ref="J99" si="115">IFERROR(B99/F99*100-100,"0.00")</f>
        <v>-3.4395081845659803</v>
      </c>
      <c r="K99" s="66">
        <f t="shared" ref="K99" si="116">IFERROR(C99/G99*100-100,"0.00")</f>
        <v>-3.9148045964080893</v>
      </c>
      <c r="N99" s="59" t="s">
        <v>89</v>
      </c>
      <c r="O99" s="60">
        <v>137244.34476835921</v>
      </c>
      <c r="P99" s="60">
        <v>492737.9346910661</v>
      </c>
      <c r="Q99" s="60">
        <v>190871.19435783161</v>
      </c>
      <c r="R99" s="60">
        <v>671044.58976324042</v>
      </c>
      <c r="S99" s="66">
        <f t="shared" si="67"/>
        <v>-28.095831730866962</v>
      </c>
      <c r="T99" s="66">
        <f t="shared" si="68"/>
        <v>-26.571506244478456</v>
      </c>
    </row>
    <row r="100" spans="1:20" x14ac:dyDescent="0.35">
      <c r="A100" s="56" t="s">
        <v>90</v>
      </c>
      <c r="B100" s="56"/>
      <c r="C100" s="56"/>
      <c r="D100" s="56"/>
      <c r="E100" s="56"/>
      <c r="F100" s="56"/>
      <c r="G100" s="56"/>
      <c r="H100" s="56"/>
      <c r="I100" s="56"/>
      <c r="J100" s="16" t="s">
        <v>106</v>
      </c>
      <c r="K100" s="56"/>
      <c r="N100" s="56" t="s">
        <v>90</v>
      </c>
      <c r="O100" s="56"/>
      <c r="P100" s="56"/>
      <c r="Q100" s="56"/>
      <c r="R100" s="56"/>
      <c r="S100" s="16" t="s">
        <v>107</v>
      </c>
      <c r="T100" s="56"/>
    </row>
    <row r="101" spans="1:20" x14ac:dyDescent="0.35">
      <c r="A101" s="64" t="s">
        <v>102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N101" s="64" t="s">
        <v>102</v>
      </c>
      <c r="O101" s="56"/>
      <c r="P101" s="56"/>
      <c r="Q101" s="56"/>
      <c r="R101" s="56"/>
      <c r="S101" s="56"/>
      <c r="T101" s="56"/>
    </row>
    <row r="102" spans="1:20" x14ac:dyDescent="0.35">
      <c r="A102" s="25"/>
      <c r="B102" s="98" t="s">
        <v>92</v>
      </c>
      <c r="C102" s="98"/>
      <c r="D102" s="98"/>
      <c r="E102" s="98"/>
      <c r="F102" s="98"/>
      <c r="G102" s="98"/>
      <c r="H102" s="26"/>
      <c r="I102" s="27" t="s">
        <v>9</v>
      </c>
      <c r="J102" s="28"/>
      <c r="K102" s="28"/>
      <c r="N102" s="25"/>
      <c r="O102" s="98" t="s">
        <v>92</v>
      </c>
      <c r="P102" s="98"/>
      <c r="Q102" s="98"/>
      <c r="R102" s="98"/>
      <c r="S102" s="26"/>
      <c r="T102" s="27" t="s">
        <v>9</v>
      </c>
    </row>
    <row r="103" spans="1:20" x14ac:dyDescent="0.35">
      <c r="A103" s="28"/>
      <c r="B103" s="29"/>
      <c r="C103" s="29"/>
      <c r="D103" s="29"/>
      <c r="E103" s="29"/>
      <c r="F103" s="29"/>
      <c r="G103" s="29"/>
      <c r="H103" s="30"/>
      <c r="I103" s="28" t="s">
        <v>8</v>
      </c>
      <c r="J103" s="31"/>
      <c r="K103" s="31"/>
      <c r="N103" s="28"/>
      <c r="O103" s="29"/>
      <c r="P103" s="29"/>
      <c r="Q103" s="29"/>
      <c r="R103" s="29"/>
      <c r="S103" s="30"/>
      <c r="T103" s="28" t="s">
        <v>8</v>
      </c>
    </row>
    <row r="104" spans="1:20" x14ac:dyDescent="0.35">
      <c r="A104" s="32"/>
      <c r="B104" s="82"/>
      <c r="C104" s="83"/>
      <c r="D104" s="96"/>
      <c r="E104" s="96"/>
      <c r="F104" s="82"/>
      <c r="G104" s="83"/>
      <c r="H104" s="82" t="s">
        <v>111</v>
      </c>
      <c r="I104" s="99"/>
      <c r="J104" s="99"/>
      <c r="K104" s="99"/>
      <c r="N104" s="32"/>
      <c r="O104" s="82"/>
      <c r="P104" s="83"/>
      <c r="Q104" s="96"/>
      <c r="R104" s="96"/>
      <c r="S104" s="82" t="s">
        <v>112</v>
      </c>
      <c r="T104" s="99"/>
    </row>
    <row r="105" spans="1:20" x14ac:dyDescent="0.35">
      <c r="A105" s="33"/>
      <c r="B105" s="96" t="s">
        <v>113</v>
      </c>
      <c r="C105" s="96"/>
      <c r="D105" s="84" t="s">
        <v>118</v>
      </c>
      <c r="E105" s="85"/>
      <c r="F105" s="96" t="s">
        <v>114</v>
      </c>
      <c r="G105" s="96"/>
      <c r="H105" s="88" t="s">
        <v>3</v>
      </c>
      <c r="I105" s="97"/>
      <c r="J105" s="97"/>
      <c r="K105" s="97"/>
      <c r="N105" s="33"/>
      <c r="O105" s="84" t="s">
        <v>115</v>
      </c>
      <c r="P105" s="85"/>
      <c r="Q105" s="84" t="s">
        <v>116</v>
      </c>
      <c r="R105" s="85"/>
      <c r="S105" s="84" t="s">
        <v>3</v>
      </c>
      <c r="T105" s="96"/>
    </row>
    <row r="106" spans="1:20" x14ac:dyDescent="0.35">
      <c r="A106" s="34" t="s">
        <v>0</v>
      </c>
      <c r="B106" s="35"/>
      <c r="C106" s="29"/>
      <c r="D106" s="35"/>
      <c r="E106" s="36"/>
      <c r="F106" s="35"/>
      <c r="G106" s="36"/>
      <c r="H106" s="88" t="s">
        <v>110</v>
      </c>
      <c r="I106" s="97"/>
      <c r="J106" s="100" t="s">
        <v>114</v>
      </c>
      <c r="K106" s="101"/>
      <c r="N106" s="34" t="s">
        <v>0</v>
      </c>
      <c r="O106" s="86"/>
      <c r="P106" s="87"/>
      <c r="Q106" s="86"/>
      <c r="R106" s="87"/>
      <c r="S106" s="88" t="s">
        <v>117</v>
      </c>
      <c r="T106" s="97"/>
    </row>
    <row r="107" spans="1:20" x14ac:dyDescent="0.35">
      <c r="A107" s="33"/>
      <c r="B107" s="37" t="s">
        <v>1</v>
      </c>
      <c r="C107" s="38" t="s">
        <v>2</v>
      </c>
      <c r="D107" s="37" t="s">
        <v>1</v>
      </c>
      <c r="E107" s="39" t="s">
        <v>2</v>
      </c>
      <c r="F107" s="37" t="s">
        <v>1</v>
      </c>
      <c r="G107" s="39" t="s">
        <v>2</v>
      </c>
      <c r="H107" s="40" t="s">
        <v>1</v>
      </c>
      <c r="I107" s="40" t="s">
        <v>2</v>
      </c>
      <c r="J107" s="40" t="s">
        <v>1</v>
      </c>
      <c r="K107" s="40" t="s">
        <v>2</v>
      </c>
      <c r="N107" s="33"/>
      <c r="O107" s="37" t="s">
        <v>1</v>
      </c>
      <c r="P107" s="38" t="s">
        <v>2</v>
      </c>
      <c r="Q107" s="37" t="s">
        <v>1</v>
      </c>
      <c r="R107" s="39" t="s">
        <v>2</v>
      </c>
      <c r="S107" s="40" t="s">
        <v>1</v>
      </c>
      <c r="T107" s="40" t="s">
        <v>2</v>
      </c>
    </row>
    <row r="108" spans="1:20" ht="20" x14ac:dyDescent="0.4">
      <c r="A108" s="41" t="s">
        <v>93</v>
      </c>
      <c r="B108" s="42">
        <f t="shared" ref="B108:G108" si="117">B109+B112+B113+B133+B143+B146+B161+B164+B165+B178+B192+B197</f>
        <v>271719.56944157381</v>
      </c>
      <c r="C108" s="42">
        <f t="shared" si="117"/>
        <v>970137.33685201756</v>
      </c>
      <c r="D108" s="42">
        <f t="shared" si="117"/>
        <v>271796.55557089741</v>
      </c>
      <c r="E108" s="42">
        <f t="shared" si="117"/>
        <v>973119.96138296509</v>
      </c>
      <c r="F108" s="42">
        <f t="shared" si="117"/>
        <v>252944.94807797816</v>
      </c>
      <c r="G108" s="42">
        <f t="shared" si="117"/>
        <v>907572.4473383734</v>
      </c>
      <c r="H108" s="65">
        <f t="shared" ref="H108:I153" si="118">IFERROR(B108/D108*100-100,"0.00")</f>
        <v>-2.8324909843647106E-2</v>
      </c>
      <c r="I108" s="65">
        <f t="shared" si="118"/>
        <v>-0.30650121766167615</v>
      </c>
      <c r="J108" s="65">
        <f t="shared" ref="J108:J153" si="119">IFERROR(B108/F108*100-100,"0.00")</f>
        <v>7.4224140494823416</v>
      </c>
      <c r="K108" s="65">
        <f t="shared" ref="K108:K153" si="120">IFERROR(C108/G108*100-100,"0.00")</f>
        <v>6.8936523687037123</v>
      </c>
      <c r="N108" s="41" t="s">
        <v>93</v>
      </c>
      <c r="O108" s="42">
        <f t="shared" ref="O108:R108" si="121">O109+O112+O113+O133+O143+O146+O161+O164+O165+O178+O192+O197</f>
        <v>2382299.975080526</v>
      </c>
      <c r="P108" s="42">
        <f t="shared" si="121"/>
        <v>8552990.4457409736</v>
      </c>
      <c r="Q108" s="42">
        <f t="shared" si="121"/>
        <v>2237288.6118193506</v>
      </c>
      <c r="R108" s="42">
        <f t="shared" si="121"/>
        <v>7865620.7069450105</v>
      </c>
      <c r="S108" s="67">
        <f t="shared" ref="S108:S153" si="122">IFERROR(O108/Q108*100-100,"0.00")</f>
        <v>6.4815671297433965</v>
      </c>
      <c r="T108" s="67">
        <f t="shared" ref="T108:T153" si="123">IFERROR(P108/R108*100-100,"0.00")</f>
        <v>8.7389128513283794</v>
      </c>
    </row>
    <row r="109" spans="1:20" ht="35.5" x14ac:dyDescent="0.4">
      <c r="A109" s="43" t="s">
        <v>14</v>
      </c>
      <c r="B109" s="44">
        <f t="shared" ref="B109:G109" si="124">SUM(B110:B111)</f>
        <v>0</v>
      </c>
      <c r="C109" s="44">
        <f t="shared" si="124"/>
        <v>0</v>
      </c>
      <c r="D109" s="44">
        <f t="shared" si="124"/>
        <v>0</v>
      </c>
      <c r="E109" s="44">
        <f t="shared" si="124"/>
        <v>0</v>
      </c>
      <c r="F109" s="44">
        <f t="shared" si="124"/>
        <v>0</v>
      </c>
      <c r="G109" s="44">
        <f t="shared" si="124"/>
        <v>0</v>
      </c>
      <c r="H109" s="65" t="str">
        <f t="shared" si="118"/>
        <v>0.00</v>
      </c>
      <c r="I109" s="65" t="str">
        <f t="shared" si="118"/>
        <v>0.00</v>
      </c>
      <c r="J109" s="65" t="str">
        <f t="shared" si="119"/>
        <v>0.00</v>
      </c>
      <c r="K109" s="65" t="str">
        <f t="shared" si="120"/>
        <v>0.00</v>
      </c>
      <c r="N109" s="43" t="s">
        <v>14</v>
      </c>
      <c r="O109" s="44">
        <f t="shared" ref="O109:R109" si="125">SUM(O110:O111)</f>
        <v>0</v>
      </c>
      <c r="P109" s="44">
        <f t="shared" si="125"/>
        <v>0</v>
      </c>
      <c r="Q109" s="44">
        <f t="shared" si="125"/>
        <v>0</v>
      </c>
      <c r="R109" s="44">
        <f t="shared" si="125"/>
        <v>0</v>
      </c>
      <c r="S109" s="65" t="str">
        <f t="shared" si="122"/>
        <v>0.00</v>
      </c>
      <c r="T109" s="65" t="str">
        <f t="shared" si="123"/>
        <v>0.00</v>
      </c>
    </row>
    <row r="110" spans="1:20" ht="31" x14ac:dyDescent="0.35">
      <c r="A110" s="45" t="s">
        <v>15</v>
      </c>
      <c r="B110" s="46">
        <v>0</v>
      </c>
      <c r="C110" s="46">
        <v>0</v>
      </c>
      <c r="D110" s="46">
        <v>0</v>
      </c>
      <c r="E110" s="46">
        <v>0</v>
      </c>
      <c r="F110" s="46">
        <v>0</v>
      </c>
      <c r="G110" s="46">
        <v>0</v>
      </c>
      <c r="H110" s="65" t="str">
        <f t="shared" si="118"/>
        <v>0.00</v>
      </c>
      <c r="I110" s="65" t="str">
        <f t="shared" si="118"/>
        <v>0.00</v>
      </c>
      <c r="J110" s="65" t="str">
        <f t="shared" si="119"/>
        <v>0.00</v>
      </c>
      <c r="K110" s="65" t="str">
        <f t="shared" si="120"/>
        <v>0.00</v>
      </c>
      <c r="N110" s="45" t="s">
        <v>15</v>
      </c>
      <c r="O110" s="46">
        <v>0</v>
      </c>
      <c r="P110" s="46">
        <v>0</v>
      </c>
      <c r="Q110" s="46">
        <v>0</v>
      </c>
      <c r="R110" s="46">
        <v>0</v>
      </c>
      <c r="S110" s="65" t="str">
        <f t="shared" si="122"/>
        <v>0.00</v>
      </c>
      <c r="T110" s="65" t="str">
        <f t="shared" si="123"/>
        <v>0.00</v>
      </c>
    </row>
    <row r="111" spans="1:20" x14ac:dyDescent="0.35">
      <c r="A111" s="45" t="s">
        <v>16</v>
      </c>
      <c r="B111" s="46">
        <v>0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  <c r="H111" s="65" t="str">
        <f t="shared" si="118"/>
        <v>0.00</v>
      </c>
      <c r="I111" s="65" t="str">
        <f t="shared" si="118"/>
        <v>0.00</v>
      </c>
      <c r="J111" s="65" t="str">
        <f t="shared" si="119"/>
        <v>0.00</v>
      </c>
      <c r="K111" s="65" t="str">
        <f t="shared" si="120"/>
        <v>0.00</v>
      </c>
      <c r="N111" s="45" t="s">
        <v>16</v>
      </c>
      <c r="O111" s="46">
        <v>0</v>
      </c>
      <c r="P111" s="46">
        <v>0</v>
      </c>
      <c r="Q111" s="46">
        <v>0</v>
      </c>
      <c r="R111" s="46">
        <v>0</v>
      </c>
      <c r="S111" s="65" t="str">
        <f t="shared" si="122"/>
        <v>0.00</v>
      </c>
      <c r="T111" s="65" t="str">
        <f t="shared" si="123"/>
        <v>0.00</v>
      </c>
    </row>
    <row r="112" spans="1:20" ht="35.5" x14ac:dyDescent="0.4">
      <c r="A112" s="43" t="s">
        <v>17</v>
      </c>
      <c r="B112" s="44">
        <v>1669.1451960063935</v>
      </c>
      <c r="C112" s="44">
        <v>5959.453265000001</v>
      </c>
      <c r="D112" s="44">
        <v>1390.7825342826752</v>
      </c>
      <c r="E112" s="44">
        <v>4979.4532650000001</v>
      </c>
      <c r="F112" s="44">
        <v>1104.8124975388509</v>
      </c>
      <c r="G112" s="44">
        <v>3964.0933328000001</v>
      </c>
      <c r="H112" s="65">
        <f t="shared" si="118"/>
        <v>20.014822940474275</v>
      </c>
      <c r="I112" s="65">
        <f t="shared" si="118"/>
        <v>19.680875546885972</v>
      </c>
      <c r="J112" s="65">
        <f t="shared" si="119"/>
        <v>51.079499890224383</v>
      </c>
      <c r="K112" s="65">
        <f t="shared" si="120"/>
        <v>50.335846426466389</v>
      </c>
      <c r="N112" s="43" t="s">
        <v>17</v>
      </c>
      <c r="O112" s="44">
        <v>9858.1321114438633</v>
      </c>
      <c r="P112" s="44">
        <v>35392.902087900002</v>
      </c>
      <c r="Q112" s="44">
        <v>16269.783132039982</v>
      </c>
      <c r="R112" s="44">
        <v>57199.568453</v>
      </c>
      <c r="S112" s="65">
        <f t="shared" si="122"/>
        <v>-39.408337336529677</v>
      </c>
      <c r="T112" s="65">
        <f t="shared" si="123"/>
        <v>-38.123830222632179</v>
      </c>
    </row>
    <row r="113" spans="1:20" ht="18" x14ac:dyDescent="0.4">
      <c r="A113" s="43" t="s">
        <v>18</v>
      </c>
      <c r="B113" s="44">
        <f t="shared" ref="B113:G113" si="126">B114+B118+B122+B126+B130+B131+B132</f>
        <v>108095.06442635291</v>
      </c>
      <c r="C113" s="44">
        <f t="shared" si="126"/>
        <v>385938.55475683056</v>
      </c>
      <c r="D113" s="44">
        <f t="shared" si="126"/>
        <v>108081.44366419963</v>
      </c>
      <c r="E113" s="44">
        <f t="shared" si="126"/>
        <v>386966.67830761429</v>
      </c>
      <c r="F113" s="44">
        <f t="shared" si="126"/>
        <v>101423.84398710103</v>
      </c>
      <c r="G113" s="44">
        <f t="shared" si="126"/>
        <v>363911.14748597989</v>
      </c>
      <c r="H113" s="65">
        <f t="shared" si="118"/>
        <v>1.2602313303290202E-2</v>
      </c>
      <c r="I113" s="65">
        <f t="shared" si="118"/>
        <v>-0.26568787661000215</v>
      </c>
      <c r="J113" s="65">
        <f t="shared" si="119"/>
        <v>6.5775661589993888</v>
      </c>
      <c r="K113" s="65">
        <f t="shared" si="120"/>
        <v>6.0529630441450877</v>
      </c>
      <c r="N113" s="43" t="s">
        <v>18</v>
      </c>
      <c r="O113" s="44">
        <f t="shared" ref="O113:R113" si="127">O114+O118+O122+O126+O130+O131+O132</f>
        <v>1017060.5413220405</v>
      </c>
      <c r="P113" s="44">
        <f t="shared" si="127"/>
        <v>3651475.1222181902</v>
      </c>
      <c r="Q113" s="44">
        <f t="shared" si="127"/>
        <v>1010729.6919831824</v>
      </c>
      <c r="R113" s="44">
        <f t="shared" si="127"/>
        <v>3553415.6623280542</v>
      </c>
      <c r="S113" s="65">
        <f t="shared" si="122"/>
        <v>0.62636423853700762</v>
      </c>
      <c r="T113" s="65">
        <f t="shared" si="123"/>
        <v>2.7595831506492345</v>
      </c>
    </row>
    <row r="114" spans="1:20" x14ac:dyDescent="0.35">
      <c r="A114" s="47" t="s">
        <v>19</v>
      </c>
      <c r="B114" s="48">
        <f t="shared" ref="B114:G114" si="128">SUM(B115:B117)</f>
        <v>53489.827731670062</v>
      </c>
      <c r="C114" s="48">
        <f t="shared" si="128"/>
        <v>190978.0702616405</v>
      </c>
      <c r="D114" s="48">
        <f t="shared" si="128"/>
        <v>53331.143476462203</v>
      </c>
      <c r="E114" s="48">
        <f t="shared" si="128"/>
        <v>190942.81813584984</v>
      </c>
      <c r="F114" s="48">
        <f t="shared" si="128"/>
        <v>59236.419848164151</v>
      </c>
      <c r="G114" s="48">
        <f t="shared" si="128"/>
        <v>212541.6733628067</v>
      </c>
      <c r="H114" s="65">
        <f t="shared" si="118"/>
        <v>0.29754519566583326</v>
      </c>
      <c r="I114" s="65">
        <f t="shared" si="118"/>
        <v>1.8462137583824756E-2</v>
      </c>
      <c r="J114" s="65">
        <f t="shared" si="119"/>
        <v>-9.701113151712832</v>
      </c>
      <c r="K114" s="65">
        <f t="shared" si="120"/>
        <v>-10.145588279225279</v>
      </c>
      <c r="N114" s="47" t="s">
        <v>19</v>
      </c>
      <c r="O114" s="48">
        <f t="shared" ref="O114:R114" si="129">SUM(O115:O117)</f>
        <v>518170.77415597544</v>
      </c>
      <c r="P114" s="48">
        <f t="shared" si="129"/>
        <v>1860349.1277241253</v>
      </c>
      <c r="Q114" s="48">
        <f t="shared" si="129"/>
        <v>627150.68462967896</v>
      </c>
      <c r="R114" s="48">
        <f t="shared" si="129"/>
        <v>2204869.4948599017</v>
      </c>
      <c r="S114" s="65">
        <f t="shared" si="122"/>
        <v>-17.376989796009582</v>
      </c>
      <c r="T114" s="65">
        <f t="shared" si="123"/>
        <v>-15.625431252912662</v>
      </c>
    </row>
    <row r="115" spans="1:20" x14ac:dyDescent="0.35">
      <c r="A115" s="49" t="s">
        <v>20</v>
      </c>
      <c r="B115" s="50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65" t="str">
        <f t="shared" si="118"/>
        <v>0.00</v>
      </c>
      <c r="I115" s="65" t="str">
        <f t="shared" si="118"/>
        <v>0.00</v>
      </c>
      <c r="J115" s="65" t="str">
        <f t="shared" si="119"/>
        <v>0.00</v>
      </c>
      <c r="K115" s="65" t="str">
        <f t="shared" si="120"/>
        <v>0.00</v>
      </c>
      <c r="N115" s="49" t="s">
        <v>20</v>
      </c>
      <c r="O115" s="50">
        <v>0</v>
      </c>
      <c r="P115" s="50">
        <v>0</v>
      </c>
      <c r="Q115" s="50">
        <v>0</v>
      </c>
      <c r="R115" s="50">
        <v>0</v>
      </c>
      <c r="S115" s="65" t="str">
        <f t="shared" si="122"/>
        <v>0.00</v>
      </c>
      <c r="T115" s="65" t="str">
        <f t="shared" si="123"/>
        <v>0.00</v>
      </c>
    </row>
    <row r="116" spans="1:20" x14ac:dyDescent="0.35">
      <c r="A116" s="49" t="s">
        <v>21</v>
      </c>
      <c r="B116" s="50">
        <v>48872.858601656502</v>
      </c>
      <c r="C116" s="50">
        <v>174493.81723075072</v>
      </c>
      <c r="D116" s="50">
        <v>48763.01640269014</v>
      </c>
      <c r="E116" s="50">
        <v>174587.43926695909</v>
      </c>
      <c r="F116" s="50">
        <v>54207.664376796776</v>
      </c>
      <c r="G116" s="50">
        <v>194498.37997072781</v>
      </c>
      <c r="H116" s="65">
        <f t="shared" si="118"/>
        <v>0.22525718683863261</v>
      </c>
      <c r="I116" s="65">
        <f t="shared" si="118"/>
        <v>-5.3624726155248936E-2</v>
      </c>
      <c r="J116" s="65">
        <f t="shared" si="119"/>
        <v>-9.8414234158072418</v>
      </c>
      <c r="K116" s="65">
        <f t="shared" si="120"/>
        <v>-10.285207898897568</v>
      </c>
      <c r="N116" s="49" t="s">
        <v>21</v>
      </c>
      <c r="O116" s="50">
        <v>481543.52665310533</v>
      </c>
      <c r="P116" s="50">
        <v>1728849.1062227404</v>
      </c>
      <c r="Q116" s="50">
        <v>581775.04168170225</v>
      </c>
      <c r="R116" s="50">
        <v>2045342.6484454311</v>
      </c>
      <c r="S116" s="65">
        <f t="shared" si="122"/>
        <v>-17.228569094140525</v>
      </c>
      <c r="T116" s="65">
        <f t="shared" si="123"/>
        <v>-15.473864120676438</v>
      </c>
    </row>
    <row r="117" spans="1:20" x14ac:dyDescent="0.35">
      <c r="A117" s="49" t="s">
        <v>22</v>
      </c>
      <c r="B117" s="50">
        <v>4616.9691300135573</v>
      </c>
      <c r="C117" s="50">
        <v>16484.25303088978</v>
      </c>
      <c r="D117" s="50">
        <v>4568.1270737720652</v>
      </c>
      <c r="E117" s="50">
        <v>16355.378868890761</v>
      </c>
      <c r="F117" s="50">
        <v>5028.7554713673753</v>
      </c>
      <c r="G117" s="50">
        <v>18043.2933920789</v>
      </c>
      <c r="H117" s="65">
        <f t="shared" si="118"/>
        <v>1.0691921536491122</v>
      </c>
      <c r="I117" s="65">
        <f t="shared" si="118"/>
        <v>0.78796194837251221</v>
      </c>
      <c r="J117" s="65">
        <f t="shared" si="119"/>
        <v>-8.1886332254260168</v>
      </c>
      <c r="K117" s="65">
        <f t="shared" si="120"/>
        <v>-8.6405531812365695</v>
      </c>
      <c r="N117" s="49" t="s">
        <v>22</v>
      </c>
      <c r="O117" s="50">
        <v>36627.247502870101</v>
      </c>
      <c r="P117" s="50">
        <v>131500.02150138491</v>
      </c>
      <c r="Q117" s="50">
        <v>45375.642947976761</v>
      </c>
      <c r="R117" s="50">
        <v>159526.8464144704</v>
      </c>
      <c r="S117" s="65">
        <f t="shared" si="122"/>
        <v>-19.27993715733507</v>
      </c>
      <c r="T117" s="65">
        <f t="shared" si="123"/>
        <v>-17.568719963452637</v>
      </c>
    </row>
    <row r="118" spans="1:20" x14ac:dyDescent="0.35">
      <c r="A118" s="47" t="s">
        <v>23</v>
      </c>
      <c r="B118" s="48">
        <f t="shared" ref="B118:G118" si="130">SUM(B119:B121)</f>
        <v>52374.73634214724</v>
      </c>
      <c r="C118" s="48">
        <f t="shared" si="130"/>
        <v>186996.78988054191</v>
      </c>
      <c r="D118" s="48">
        <f t="shared" si="130"/>
        <v>51818.005032409594</v>
      </c>
      <c r="E118" s="48">
        <f t="shared" si="130"/>
        <v>185525.29096685868</v>
      </c>
      <c r="F118" s="48">
        <f t="shared" si="130"/>
        <v>39348.490837807694</v>
      </c>
      <c r="G118" s="48">
        <f t="shared" si="130"/>
        <v>141183.31439349987</v>
      </c>
      <c r="H118" s="65">
        <f t="shared" si="118"/>
        <v>1.0743974211076619</v>
      </c>
      <c r="I118" s="65">
        <f t="shared" si="118"/>
        <v>0.79315273190762525</v>
      </c>
      <c r="J118" s="65">
        <f t="shared" si="119"/>
        <v>33.104816034833476</v>
      </c>
      <c r="K118" s="65">
        <f t="shared" si="120"/>
        <v>32.44963874367815</v>
      </c>
      <c r="N118" s="47" t="s">
        <v>23</v>
      </c>
      <c r="O118" s="48">
        <f t="shared" ref="O118:R118" si="131">SUM(O119:O121)</f>
        <v>439117.06696775428</v>
      </c>
      <c r="P118" s="48">
        <f t="shared" si="131"/>
        <v>1576528.6142061308</v>
      </c>
      <c r="Q118" s="48">
        <f t="shared" si="131"/>
        <v>345118.06625853595</v>
      </c>
      <c r="R118" s="48">
        <f t="shared" si="131"/>
        <v>1213329.2924136813</v>
      </c>
      <c r="S118" s="65">
        <f t="shared" si="122"/>
        <v>27.236766167668975</v>
      </c>
      <c r="T118" s="65">
        <f t="shared" si="123"/>
        <v>29.934109731244973</v>
      </c>
    </row>
    <row r="119" spans="1:20" x14ac:dyDescent="0.35">
      <c r="A119" s="49" t="s">
        <v>20</v>
      </c>
      <c r="B119" s="50">
        <v>39691.785635926775</v>
      </c>
      <c r="C119" s="50">
        <v>141714.05942853511</v>
      </c>
      <c r="D119" s="50">
        <v>39438.964188768841</v>
      </c>
      <c r="E119" s="50">
        <v>141204.3034458097</v>
      </c>
      <c r="F119" s="50">
        <v>31463.880728756336</v>
      </c>
      <c r="G119" s="50">
        <v>112893.1471165689</v>
      </c>
      <c r="H119" s="65">
        <f t="shared" si="118"/>
        <v>0.64104484577191556</v>
      </c>
      <c r="I119" s="65">
        <f t="shared" si="118"/>
        <v>0.36100598231487879</v>
      </c>
      <c r="J119" s="65">
        <f t="shared" si="119"/>
        <v>26.15031813176995</v>
      </c>
      <c r="K119" s="65">
        <f t="shared" si="120"/>
        <v>25.529372728184214</v>
      </c>
      <c r="N119" s="49" t="s">
        <v>20</v>
      </c>
      <c r="O119" s="50">
        <v>331235.12088727008</v>
      </c>
      <c r="P119" s="50">
        <v>1189208.2667494111</v>
      </c>
      <c r="Q119" s="50">
        <v>286214.13749708753</v>
      </c>
      <c r="R119" s="50">
        <v>1006241.1414532666</v>
      </c>
      <c r="S119" s="65">
        <f t="shared" si="122"/>
        <v>15.729825152554056</v>
      </c>
      <c r="T119" s="65">
        <f t="shared" si="123"/>
        <v>18.183228428912557</v>
      </c>
    </row>
    <row r="120" spans="1:20" x14ac:dyDescent="0.35">
      <c r="A120" s="49" t="s">
        <v>21</v>
      </c>
      <c r="B120" s="50">
        <v>1003.1718216971188</v>
      </c>
      <c r="C120" s="50">
        <v>3581.6869631669801</v>
      </c>
      <c r="D120" s="50">
        <v>707.28077622002434</v>
      </c>
      <c r="E120" s="50">
        <v>2532.29493727933</v>
      </c>
      <c r="F120" s="50">
        <v>582.68344895717894</v>
      </c>
      <c r="G120" s="50">
        <v>2090.6819757103967</v>
      </c>
      <c r="H120" s="65">
        <f t="shared" si="118"/>
        <v>41.835018768422913</v>
      </c>
      <c r="I120" s="65">
        <f t="shared" si="118"/>
        <v>41.440355562022546</v>
      </c>
      <c r="J120" s="65">
        <f t="shared" si="119"/>
        <v>72.16411818329189</v>
      </c>
      <c r="K120" s="65">
        <f t="shared" si="120"/>
        <v>71.316680622836088</v>
      </c>
      <c r="N120" s="49" t="s">
        <v>21</v>
      </c>
      <c r="O120" s="50">
        <v>6691.6136856481298</v>
      </c>
      <c r="P120" s="50">
        <v>24024.391772074556</v>
      </c>
      <c r="Q120" s="50">
        <v>5937.2118549883444</v>
      </c>
      <c r="R120" s="50">
        <v>20873.416268873618</v>
      </c>
      <c r="S120" s="65">
        <f t="shared" si="122"/>
        <v>12.706331676979829</v>
      </c>
      <c r="T120" s="65">
        <f t="shared" si="123"/>
        <v>15.095638694752921</v>
      </c>
    </row>
    <row r="121" spans="1:20" x14ac:dyDescent="0.35">
      <c r="A121" s="49" t="s">
        <v>22</v>
      </c>
      <c r="B121" s="50">
        <v>11679.778884523341</v>
      </c>
      <c r="C121" s="50">
        <v>41701.04348883983</v>
      </c>
      <c r="D121" s="50">
        <v>11671.760067420732</v>
      </c>
      <c r="E121" s="50">
        <v>41788.692583769647</v>
      </c>
      <c r="F121" s="50">
        <v>7301.926660094181</v>
      </c>
      <c r="G121" s="50">
        <v>26199.485301220579</v>
      </c>
      <c r="H121" s="65">
        <f t="shared" ref="H121:I121" si="132">IFERROR(B121/D121*100-100,"0.00")</f>
        <v>6.8702723978987024E-2</v>
      </c>
      <c r="I121" s="65">
        <f t="shared" si="132"/>
        <v>-0.20974356820117634</v>
      </c>
      <c r="J121" s="65">
        <f t="shared" ref="J121" si="133">IFERROR(B121/F121*100-100,"0.00")</f>
        <v>59.954754795807474</v>
      </c>
      <c r="K121" s="65">
        <f t="shared" ref="K121" si="134">IFERROR(C121/G121*100-100,"0.00")</f>
        <v>59.167414967869888</v>
      </c>
      <c r="N121" s="49" t="s">
        <v>22</v>
      </c>
      <c r="O121" s="50">
        <v>101190.33239483603</v>
      </c>
      <c r="P121" s="50">
        <v>363295.95568464516</v>
      </c>
      <c r="Q121" s="50">
        <v>52966.716906460075</v>
      </c>
      <c r="R121" s="50">
        <v>186214.73469154109</v>
      </c>
      <c r="S121" s="65">
        <f t="shared" si="122"/>
        <v>91.045128535226183</v>
      </c>
      <c r="T121" s="65">
        <f t="shared" si="123"/>
        <v>95.095171328108705</v>
      </c>
    </row>
    <row r="122" spans="1:20" x14ac:dyDescent="0.35">
      <c r="A122" s="47" t="s">
        <v>24</v>
      </c>
      <c r="B122" s="48">
        <f t="shared" ref="B122:G122" si="135">SUM(B123:B125)</f>
        <v>1891.4904698974453</v>
      </c>
      <c r="C122" s="48">
        <f t="shared" si="135"/>
        <v>6753.3064729879488</v>
      </c>
      <c r="D122" s="48">
        <f t="shared" si="135"/>
        <v>2750.309131955461</v>
      </c>
      <c r="E122" s="48">
        <f t="shared" si="135"/>
        <v>9847.0001235228574</v>
      </c>
      <c r="F122" s="48">
        <f t="shared" si="135"/>
        <v>1459.3669416878802</v>
      </c>
      <c r="G122" s="48">
        <f t="shared" si="135"/>
        <v>5236.2430516859895</v>
      </c>
      <c r="H122" s="65">
        <f t="shared" si="118"/>
        <v>-31.226259334978764</v>
      </c>
      <c r="I122" s="65">
        <f t="shared" si="118"/>
        <v>-31.417625791885442</v>
      </c>
      <c r="J122" s="65">
        <f t="shared" si="119"/>
        <v>29.610341022921773</v>
      </c>
      <c r="K122" s="65">
        <f t="shared" si="120"/>
        <v>28.972364466800059</v>
      </c>
      <c r="N122" s="47" t="s">
        <v>24</v>
      </c>
      <c r="O122" s="48">
        <f t="shared" ref="O122:R122" si="136">SUM(O123:O125)</f>
        <v>33592.412815488693</v>
      </c>
      <c r="P122" s="48">
        <f t="shared" si="136"/>
        <v>120604.28529809712</v>
      </c>
      <c r="Q122" s="48">
        <f t="shared" si="136"/>
        <v>7693.9646541915972</v>
      </c>
      <c r="R122" s="48">
        <f t="shared" si="136"/>
        <v>27049.620412316704</v>
      </c>
      <c r="S122" s="65">
        <f t="shared" si="122"/>
        <v>336.60731918215754</v>
      </c>
      <c r="T122" s="65">
        <f t="shared" si="123"/>
        <v>345.86313397278383</v>
      </c>
    </row>
    <row r="123" spans="1:20" x14ac:dyDescent="0.35">
      <c r="A123" s="49" t="s">
        <v>25</v>
      </c>
      <c r="B123" s="50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65" t="str">
        <f t="shared" si="118"/>
        <v>0.00</v>
      </c>
      <c r="I123" s="65" t="str">
        <f t="shared" si="118"/>
        <v>0.00</v>
      </c>
      <c r="J123" s="65" t="str">
        <f t="shared" si="119"/>
        <v>0.00</v>
      </c>
      <c r="K123" s="65" t="str">
        <f t="shared" si="120"/>
        <v>0.00</v>
      </c>
      <c r="N123" s="49" t="s">
        <v>25</v>
      </c>
      <c r="O123" s="50">
        <v>0</v>
      </c>
      <c r="P123" s="50">
        <v>0</v>
      </c>
      <c r="Q123" s="50">
        <v>0</v>
      </c>
      <c r="R123" s="50">
        <v>0</v>
      </c>
      <c r="S123" s="65" t="str">
        <f t="shared" si="122"/>
        <v>0.00</v>
      </c>
      <c r="T123" s="65" t="str">
        <f t="shared" si="123"/>
        <v>0.00</v>
      </c>
    </row>
    <row r="124" spans="1:20" x14ac:dyDescent="0.35">
      <c r="A124" s="49" t="s">
        <v>26</v>
      </c>
      <c r="B124" s="50">
        <v>341.83004259242392</v>
      </c>
      <c r="C124" s="50">
        <v>1220.4571347516894</v>
      </c>
      <c r="D124" s="50">
        <v>343.43290589086456</v>
      </c>
      <c r="E124" s="50">
        <v>1229.6013664197521</v>
      </c>
      <c r="F124" s="50">
        <v>87.002892181403197</v>
      </c>
      <c r="G124" s="50">
        <v>312.16843183699564</v>
      </c>
      <c r="H124" s="65">
        <f t="shared" si="118"/>
        <v>-0.4667180316582602</v>
      </c>
      <c r="I124" s="65">
        <f t="shared" si="118"/>
        <v>-0.74367448815448256</v>
      </c>
      <c r="J124" s="65">
        <f t="shared" si="119"/>
        <v>292.89503374175166</v>
      </c>
      <c r="K124" s="65">
        <f t="shared" si="120"/>
        <v>290.96109993241504</v>
      </c>
      <c r="N124" s="49" t="s">
        <v>26</v>
      </c>
      <c r="O124" s="50">
        <v>2167.0518540988683</v>
      </c>
      <c r="P124" s="50">
        <v>7780.2014848723547</v>
      </c>
      <c r="Q124" s="50">
        <v>718.73485144509277</v>
      </c>
      <c r="R124" s="50">
        <v>2526.8513416033252</v>
      </c>
      <c r="S124" s="65">
        <f t="shared" si="122"/>
        <v>201.5092213410523</v>
      </c>
      <c r="T124" s="65">
        <f t="shared" si="123"/>
        <v>207.90103702482554</v>
      </c>
    </row>
    <row r="125" spans="1:20" x14ac:dyDescent="0.35">
      <c r="A125" s="49" t="s">
        <v>27</v>
      </c>
      <c r="B125" s="50">
        <v>1549.6604273050214</v>
      </c>
      <c r="C125" s="50">
        <v>5532.8493382362594</v>
      </c>
      <c r="D125" s="50">
        <v>2406.8762260645963</v>
      </c>
      <c r="E125" s="50">
        <v>8617.3987571031048</v>
      </c>
      <c r="F125" s="50">
        <v>1372.3640495064769</v>
      </c>
      <c r="G125" s="50">
        <v>4924.0746198489942</v>
      </c>
      <c r="H125" s="65">
        <f t="shared" si="118"/>
        <v>-35.615283805481766</v>
      </c>
      <c r="I125" s="65">
        <f t="shared" si="118"/>
        <v>-35.794437576935024</v>
      </c>
      <c r="J125" s="65">
        <f t="shared" ref="J125" si="137">IFERROR(B125/F125*100-100,"0.00")</f>
        <v>12.919048547089446</v>
      </c>
      <c r="K125" s="65">
        <f t="shared" ref="K125" si="138">IFERROR(C125/G125*100-100,"0.00")</f>
        <v>12.363230970003755</v>
      </c>
      <c r="N125" s="49" t="s">
        <v>27</v>
      </c>
      <c r="O125" s="50">
        <v>31425.360961389826</v>
      </c>
      <c r="P125" s="50">
        <v>112824.08381322477</v>
      </c>
      <c r="Q125" s="50">
        <v>6975.229802746504</v>
      </c>
      <c r="R125" s="50">
        <v>24522.769070713381</v>
      </c>
      <c r="S125" s="65">
        <f t="shared" ref="S125" si="139">IFERROR(O125/Q125*100-100,"0.00")</f>
        <v>350.52796610394194</v>
      </c>
      <c r="T125" s="65">
        <f t="shared" ref="T125" si="140">IFERROR(P125/R125*100-100,"0.00")</f>
        <v>360.07889030756451</v>
      </c>
    </row>
    <row r="126" spans="1:20" x14ac:dyDescent="0.35">
      <c r="A126" s="47" t="s">
        <v>28</v>
      </c>
      <c r="B126" s="48">
        <f t="shared" ref="B126:G126" si="141">SUM(B127:B129)</f>
        <v>0</v>
      </c>
      <c r="C126" s="48">
        <f t="shared" si="141"/>
        <v>0</v>
      </c>
      <c r="D126" s="48">
        <f t="shared" si="141"/>
        <v>0</v>
      </c>
      <c r="E126" s="48">
        <f t="shared" si="141"/>
        <v>0</v>
      </c>
      <c r="F126" s="48">
        <f t="shared" si="141"/>
        <v>0</v>
      </c>
      <c r="G126" s="48">
        <f t="shared" si="141"/>
        <v>0</v>
      </c>
      <c r="H126" s="65" t="str">
        <f t="shared" si="118"/>
        <v>0.00</v>
      </c>
      <c r="I126" s="65" t="str">
        <f t="shared" si="118"/>
        <v>0.00</v>
      </c>
      <c r="J126" s="65" t="str">
        <f t="shared" si="119"/>
        <v>0.00</v>
      </c>
      <c r="K126" s="65" t="str">
        <f t="shared" si="120"/>
        <v>0.00</v>
      </c>
      <c r="N126" s="47" t="s">
        <v>28</v>
      </c>
      <c r="O126" s="48">
        <f t="shared" ref="O126:R126" si="142">SUM(O127:O129)</f>
        <v>0</v>
      </c>
      <c r="P126" s="48">
        <f t="shared" si="142"/>
        <v>0</v>
      </c>
      <c r="Q126" s="48">
        <f t="shared" si="142"/>
        <v>0</v>
      </c>
      <c r="R126" s="48">
        <f t="shared" si="142"/>
        <v>0</v>
      </c>
      <c r="S126" s="65" t="str">
        <f t="shared" si="122"/>
        <v>0.00</v>
      </c>
      <c r="T126" s="65" t="str">
        <f t="shared" si="123"/>
        <v>0.00</v>
      </c>
    </row>
    <row r="127" spans="1:20" x14ac:dyDescent="0.35">
      <c r="A127" s="49" t="s">
        <v>29</v>
      </c>
      <c r="B127" s="50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65" t="str">
        <f t="shared" si="118"/>
        <v>0.00</v>
      </c>
      <c r="I127" s="65" t="str">
        <f t="shared" si="118"/>
        <v>0.00</v>
      </c>
      <c r="J127" s="65" t="str">
        <f t="shared" si="119"/>
        <v>0.00</v>
      </c>
      <c r="K127" s="65" t="str">
        <f t="shared" si="120"/>
        <v>0.00</v>
      </c>
      <c r="N127" s="49" t="s">
        <v>29</v>
      </c>
      <c r="O127" s="50">
        <v>0</v>
      </c>
      <c r="P127" s="50">
        <v>0</v>
      </c>
      <c r="Q127" s="50">
        <v>0</v>
      </c>
      <c r="R127" s="50">
        <v>0</v>
      </c>
      <c r="S127" s="65" t="str">
        <f t="shared" si="122"/>
        <v>0.00</v>
      </c>
      <c r="T127" s="65" t="str">
        <f t="shared" si="123"/>
        <v>0.00</v>
      </c>
    </row>
    <row r="128" spans="1:20" x14ac:dyDescent="0.35">
      <c r="A128" s="49" t="s">
        <v>30</v>
      </c>
      <c r="B128" s="50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65" t="str">
        <f t="shared" si="118"/>
        <v>0.00</v>
      </c>
      <c r="I128" s="65" t="str">
        <f t="shared" si="118"/>
        <v>0.00</v>
      </c>
      <c r="J128" s="65" t="str">
        <f t="shared" si="119"/>
        <v>0.00</v>
      </c>
      <c r="K128" s="65" t="str">
        <f t="shared" si="120"/>
        <v>0.00</v>
      </c>
      <c r="N128" s="49" t="s">
        <v>30</v>
      </c>
      <c r="O128" s="50">
        <v>0</v>
      </c>
      <c r="P128" s="50">
        <v>0</v>
      </c>
      <c r="Q128" s="50">
        <v>0</v>
      </c>
      <c r="R128" s="50">
        <v>0</v>
      </c>
      <c r="S128" s="65" t="str">
        <f t="shared" si="122"/>
        <v>0.00</v>
      </c>
      <c r="T128" s="65" t="str">
        <f t="shared" si="123"/>
        <v>0.00</v>
      </c>
    </row>
    <row r="129" spans="1:20" x14ac:dyDescent="0.35">
      <c r="A129" s="49" t="s">
        <v>31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118"/>
        <v>0.00</v>
      </c>
      <c r="I129" s="65" t="str">
        <f t="shared" si="118"/>
        <v>0.00</v>
      </c>
      <c r="J129" s="65" t="str">
        <f t="shared" si="119"/>
        <v>0.00</v>
      </c>
      <c r="K129" s="65" t="str">
        <f t="shared" si="120"/>
        <v>0.00</v>
      </c>
      <c r="N129" s="49" t="s">
        <v>31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si="122"/>
        <v>0.00</v>
      </c>
      <c r="T129" s="65" t="str">
        <f t="shared" si="123"/>
        <v>0.00</v>
      </c>
    </row>
    <row r="130" spans="1:20" x14ac:dyDescent="0.35">
      <c r="A130" s="47" t="s">
        <v>32</v>
      </c>
      <c r="B130" s="48">
        <v>339.0098826381593</v>
      </c>
      <c r="C130" s="48">
        <v>1210.3881416602101</v>
      </c>
      <c r="D130" s="48">
        <v>181.98602337236977</v>
      </c>
      <c r="E130" s="48">
        <v>651.56908138287747</v>
      </c>
      <c r="F130" s="48">
        <v>1379.5663594412988</v>
      </c>
      <c r="G130" s="48">
        <v>4949.9166779873549</v>
      </c>
      <c r="H130" s="65">
        <f t="shared" ref="H130:I130" si="143">IFERROR(B130/D130*100-100,"0.00")</f>
        <v>86.283471860086735</v>
      </c>
      <c r="I130" s="65">
        <f t="shared" si="143"/>
        <v>85.765128555717524</v>
      </c>
      <c r="J130" s="65">
        <f t="shared" ref="J130" si="144">IFERROR(B130/F130*100-100,"0.00")</f>
        <v>-75.4263446395248</v>
      </c>
      <c r="K130" s="65">
        <f t="shared" ref="K130" si="145">IFERROR(C130/G130*100-100,"0.00")</f>
        <v>-75.547302704247613</v>
      </c>
      <c r="N130" s="47" t="s">
        <v>32</v>
      </c>
      <c r="O130" s="48">
        <v>26180.28738282216</v>
      </c>
      <c r="P130" s="48">
        <v>93993.094989837293</v>
      </c>
      <c r="Q130" s="48">
        <v>30766.976440775896</v>
      </c>
      <c r="R130" s="48">
        <v>108167.25464215454</v>
      </c>
      <c r="S130" s="65">
        <f t="shared" si="122"/>
        <v>-14.907831670696552</v>
      </c>
      <c r="T130" s="65">
        <f t="shared" si="123"/>
        <v>-13.103928447855182</v>
      </c>
    </row>
    <row r="131" spans="1:20" x14ac:dyDescent="0.35">
      <c r="A131" s="47" t="s">
        <v>33</v>
      </c>
      <c r="B131" s="48">
        <v>0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65">
        <v>100</v>
      </c>
      <c r="I131" s="65">
        <v>100</v>
      </c>
      <c r="J131" s="65">
        <v>100</v>
      </c>
      <c r="K131" s="65">
        <v>100</v>
      </c>
      <c r="N131" s="47" t="s">
        <v>33</v>
      </c>
      <c r="O131" s="48">
        <v>0</v>
      </c>
      <c r="P131" s="48">
        <v>0</v>
      </c>
      <c r="Q131" s="48">
        <v>0</v>
      </c>
      <c r="R131" s="48">
        <v>0</v>
      </c>
      <c r="S131" s="65" t="str">
        <f t="shared" si="122"/>
        <v>0.00</v>
      </c>
      <c r="T131" s="65" t="str">
        <f t="shared" si="123"/>
        <v>0.00</v>
      </c>
    </row>
    <row r="132" spans="1:20" ht="31" x14ac:dyDescent="0.35">
      <c r="A132" s="47" t="s">
        <v>34</v>
      </c>
      <c r="B132" s="48">
        <v>0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65" t="str">
        <f t="shared" si="118"/>
        <v>0.00</v>
      </c>
      <c r="I132" s="65" t="str">
        <f t="shared" si="118"/>
        <v>0.00</v>
      </c>
      <c r="J132" s="65" t="str">
        <f t="shared" si="119"/>
        <v>0.00</v>
      </c>
      <c r="K132" s="65" t="str">
        <f t="shared" si="120"/>
        <v>0.00</v>
      </c>
      <c r="N132" s="47" t="s">
        <v>34</v>
      </c>
      <c r="O132" s="48">
        <v>0</v>
      </c>
      <c r="P132" s="48">
        <v>0</v>
      </c>
      <c r="Q132" s="48">
        <v>0</v>
      </c>
      <c r="R132" s="48">
        <v>0</v>
      </c>
      <c r="S132" s="65" t="str">
        <f t="shared" si="122"/>
        <v>0.00</v>
      </c>
      <c r="T132" s="65" t="str">
        <f t="shared" si="123"/>
        <v>0.00</v>
      </c>
    </row>
    <row r="133" spans="1:20" ht="18" x14ac:dyDescent="0.4">
      <c r="A133" s="43" t="s">
        <v>35</v>
      </c>
      <c r="B133" s="44">
        <f t="shared" ref="B133:G133" si="146">B134+B137</f>
        <v>60214.024563711784</v>
      </c>
      <c r="C133" s="44">
        <f t="shared" si="146"/>
        <v>214985.88986960001</v>
      </c>
      <c r="D133" s="44">
        <f t="shared" si="146"/>
        <v>84914.360954021249</v>
      </c>
      <c r="E133" s="44">
        <f t="shared" si="146"/>
        <v>304020.99643562996</v>
      </c>
      <c r="F133" s="44">
        <f t="shared" si="146"/>
        <v>76340.525570229467</v>
      </c>
      <c r="G133" s="44">
        <f t="shared" si="146"/>
        <v>273911.60863000003</v>
      </c>
      <c r="H133" s="65">
        <f t="shared" si="118"/>
        <v>-29.088526502229712</v>
      </c>
      <c r="I133" s="65">
        <f t="shared" si="118"/>
        <v>-29.285841310266619</v>
      </c>
      <c r="J133" s="65">
        <f t="shared" si="119"/>
        <v>-21.12443015824158</v>
      </c>
      <c r="K133" s="65">
        <f t="shared" si="120"/>
        <v>-21.51267668249757</v>
      </c>
      <c r="N133" s="43" t="s">
        <v>35</v>
      </c>
      <c r="O133" s="44">
        <f t="shared" ref="O133:R133" si="147">O134+O137</f>
        <v>522500.98152117227</v>
      </c>
      <c r="P133" s="44">
        <f t="shared" si="147"/>
        <v>1875895.5419498796</v>
      </c>
      <c r="Q133" s="44">
        <f t="shared" si="147"/>
        <v>487716.22343175765</v>
      </c>
      <c r="R133" s="44">
        <f t="shared" si="147"/>
        <v>1714660.6860964093</v>
      </c>
      <c r="S133" s="65">
        <f t="shared" si="122"/>
        <v>7.1321716232147736</v>
      </c>
      <c r="T133" s="65">
        <f t="shared" si="123"/>
        <v>9.4033097720655832</v>
      </c>
    </row>
    <row r="134" spans="1:20" x14ac:dyDescent="0.35">
      <c r="A134" s="47" t="s">
        <v>36</v>
      </c>
      <c r="B134" s="48">
        <f t="shared" ref="B134:G134" si="148">SUM(B135:B136)</f>
        <v>249.52000522951295</v>
      </c>
      <c r="C134" s="48">
        <f t="shared" si="148"/>
        <v>890.87684726628322</v>
      </c>
      <c r="D134" s="48">
        <f t="shared" si="148"/>
        <v>282.28175960006706</v>
      </c>
      <c r="E134" s="48">
        <f t="shared" si="148"/>
        <v>1010.6603979</v>
      </c>
      <c r="F134" s="48">
        <f t="shared" si="148"/>
        <v>3936.487197483043</v>
      </c>
      <c r="G134" s="48">
        <f t="shared" si="148"/>
        <v>14124.20903</v>
      </c>
      <c r="H134" s="65">
        <f t="shared" ref="H134" si="149">IFERROR(B134/D134*100-100,"0.00")</f>
        <v>-11.606047240519729</v>
      </c>
      <c r="I134" s="65">
        <f t="shared" ref="I134" si="150">IFERROR(C134/E134*100-100,"0.00")</f>
        <v>-11.852007942787594</v>
      </c>
      <c r="J134" s="65">
        <f t="shared" si="119"/>
        <v>-93.661353569521225</v>
      </c>
      <c r="K134" s="65">
        <f t="shared" si="120"/>
        <v>-93.692554072415319</v>
      </c>
      <c r="N134" s="47" t="s">
        <v>36</v>
      </c>
      <c r="O134" s="48">
        <f t="shared" ref="O134:R134" si="151">SUM(O135:O136)</f>
        <v>3667.3347351636908</v>
      </c>
      <c r="P134" s="48">
        <f t="shared" si="151"/>
        <v>13166.553028288894</v>
      </c>
      <c r="Q134" s="48">
        <f t="shared" si="151"/>
        <v>6231.1429761718455</v>
      </c>
      <c r="R134" s="48">
        <f t="shared" si="151"/>
        <v>21906.787958597837</v>
      </c>
      <c r="S134" s="65">
        <f t="shared" si="122"/>
        <v>-41.145071631517141</v>
      </c>
      <c r="T134" s="65">
        <f t="shared" si="123"/>
        <v>-39.897382248950976</v>
      </c>
    </row>
    <row r="135" spans="1:20" ht="46.5" x14ac:dyDescent="0.35">
      <c r="A135" s="49" t="s">
        <v>94</v>
      </c>
      <c r="B135" s="50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65" t="str">
        <f t="shared" si="118"/>
        <v>0.00</v>
      </c>
      <c r="I135" s="65" t="str">
        <f t="shared" si="118"/>
        <v>0.00</v>
      </c>
      <c r="J135" s="65" t="str">
        <f t="shared" si="119"/>
        <v>0.00</v>
      </c>
      <c r="K135" s="65" t="str">
        <f t="shared" si="120"/>
        <v>0.00</v>
      </c>
      <c r="N135" s="49" t="s">
        <v>94</v>
      </c>
      <c r="O135" s="50">
        <v>0</v>
      </c>
      <c r="P135" s="50">
        <v>0</v>
      </c>
      <c r="Q135" s="50">
        <v>0</v>
      </c>
      <c r="R135" s="50">
        <v>0</v>
      </c>
      <c r="S135" s="65" t="str">
        <f t="shared" si="122"/>
        <v>0.00</v>
      </c>
      <c r="T135" s="65" t="str">
        <f t="shared" si="123"/>
        <v>0.00</v>
      </c>
    </row>
    <row r="136" spans="1:20" x14ac:dyDescent="0.35">
      <c r="A136" s="49" t="s">
        <v>37</v>
      </c>
      <c r="B136" s="50">
        <v>249.52000522951295</v>
      </c>
      <c r="C136" s="50">
        <v>890.87684726628322</v>
      </c>
      <c r="D136" s="50">
        <v>282.28175960006706</v>
      </c>
      <c r="E136" s="50">
        <v>1010.6603979</v>
      </c>
      <c r="F136" s="50">
        <v>3936.487197483043</v>
      </c>
      <c r="G136" s="50">
        <v>14124.20903</v>
      </c>
      <c r="H136" s="65">
        <f t="shared" ref="H136" si="152">IFERROR(B136/D136*100-100,"0.00")</f>
        <v>-11.606047240519729</v>
      </c>
      <c r="I136" s="65">
        <f t="shared" ref="I136" si="153">IFERROR(C136/E136*100-100,"0.00")</f>
        <v>-11.852007942787594</v>
      </c>
      <c r="J136" s="65">
        <f t="shared" si="119"/>
        <v>-93.661353569521225</v>
      </c>
      <c r="K136" s="65">
        <f t="shared" si="120"/>
        <v>-93.692554072415319</v>
      </c>
      <c r="N136" s="49" t="s">
        <v>37</v>
      </c>
      <c r="O136" s="50">
        <v>3667.3347351636908</v>
      </c>
      <c r="P136" s="50">
        <v>13166.553028288894</v>
      </c>
      <c r="Q136" s="50">
        <v>6231.1429761718455</v>
      </c>
      <c r="R136" s="50">
        <v>21906.787958597837</v>
      </c>
      <c r="S136" s="65">
        <f t="shared" si="122"/>
        <v>-41.145071631517141</v>
      </c>
      <c r="T136" s="65">
        <f t="shared" si="123"/>
        <v>-39.897382248950976</v>
      </c>
    </row>
    <row r="137" spans="1:20" x14ac:dyDescent="0.35">
      <c r="A137" s="47" t="s">
        <v>38</v>
      </c>
      <c r="B137" s="48">
        <f t="shared" ref="B137:R137" si="154">SUM(B138:B140)</f>
        <v>59964.504558482273</v>
      </c>
      <c r="C137" s="48">
        <f t="shared" si="154"/>
        <v>214095.01302233373</v>
      </c>
      <c r="D137" s="48">
        <f t="shared" si="154"/>
        <v>84632.079194421181</v>
      </c>
      <c r="E137" s="48">
        <f t="shared" si="154"/>
        <v>303010.33603772998</v>
      </c>
      <c r="F137" s="48">
        <f t="shared" si="154"/>
        <v>72404.038372746421</v>
      </c>
      <c r="G137" s="48">
        <f t="shared" si="154"/>
        <v>259787.3996</v>
      </c>
      <c r="H137" s="48">
        <f t="shared" si="154"/>
        <v>-74.024941493518369</v>
      </c>
      <c r="I137" s="48">
        <f t="shared" si="154"/>
        <v>-74.653728671262485</v>
      </c>
      <c r="J137" s="48">
        <f t="shared" si="154"/>
        <v>110.69890243791333</v>
      </c>
      <c r="K137" s="48">
        <f t="shared" si="154"/>
        <v>109.66178642467645</v>
      </c>
      <c r="L137" s="48">
        <f t="shared" si="154"/>
        <v>0</v>
      </c>
      <c r="M137" s="48">
        <f t="shared" si="154"/>
        <v>0</v>
      </c>
      <c r="N137" s="48">
        <f t="shared" si="154"/>
        <v>0</v>
      </c>
      <c r="O137" s="48">
        <f t="shared" si="154"/>
        <v>518833.64678600861</v>
      </c>
      <c r="P137" s="48">
        <f t="shared" si="154"/>
        <v>1862728.9889215906</v>
      </c>
      <c r="Q137" s="48">
        <f t="shared" si="154"/>
        <v>481485.08045558579</v>
      </c>
      <c r="R137" s="48">
        <f t="shared" si="154"/>
        <v>1692753.8981378116</v>
      </c>
      <c r="S137" s="65">
        <f t="shared" si="122"/>
        <v>7.7569519485595038</v>
      </c>
      <c r="T137" s="65">
        <f t="shared" si="123"/>
        <v>10.041335067712296</v>
      </c>
    </row>
    <row r="138" spans="1:20" x14ac:dyDescent="0.35">
      <c r="A138" s="49" t="s">
        <v>95</v>
      </c>
      <c r="B138" s="50">
        <v>167.39774424554875</v>
      </c>
      <c r="C138" s="50">
        <v>597.67061360787056</v>
      </c>
      <c r="D138" s="50">
        <v>261.62411127771747</v>
      </c>
      <c r="E138" s="50">
        <v>936.69930632000001</v>
      </c>
      <c r="F138" s="50">
        <v>0</v>
      </c>
      <c r="G138" s="50">
        <v>0</v>
      </c>
      <c r="H138" s="65">
        <f t="shared" ref="H138" si="155">IFERROR(B138/D138*100-100,"0.00")</f>
        <v>-36.015933918317714</v>
      </c>
      <c r="I138" s="65">
        <f t="shared" ref="I138" si="156">IFERROR(C138/E138*100-100,"0.00")</f>
        <v>-36.193972860305365</v>
      </c>
      <c r="J138" s="65">
        <v>100</v>
      </c>
      <c r="K138" s="65">
        <v>100</v>
      </c>
      <c r="N138" s="49" t="s">
        <v>95</v>
      </c>
      <c r="O138" s="50">
        <v>2191.257215930636</v>
      </c>
      <c r="P138" s="50">
        <v>7867.1041548334779</v>
      </c>
      <c r="Q138" s="50">
        <v>55.896570072492807</v>
      </c>
      <c r="R138" s="50">
        <v>196.51520000000002</v>
      </c>
      <c r="S138" s="65">
        <f t="shared" ref="S138:S139" si="157">IFERROR(O138/Q138*100-100,"0.00")</f>
        <v>3820.1997780700553</v>
      </c>
      <c r="T138" s="65">
        <f t="shared" ref="T138:T139" si="158">IFERROR(P138/R138*100-100,"0.00")</f>
        <v>3903.3056755067682</v>
      </c>
    </row>
    <row r="139" spans="1:20" ht="31" x14ac:dyDescent="0.35">
      <c r="A139" s="49" t="s">
        <v>96</v>
      </c>
      <c r="B139" s="50">
        <v>11388.926014420318</v>
      </c>
      <c r="C139" s="50">
        <v>40662.593334522964</v>
      </c>
      <c r="D139" s="50">
        <v>11972.3202083709</v>
      </c>
      <c r="E139" s="50">
        <v>42864.795524590001</v>
      </c>
      <c r="F139" s="50">
        <v>8434.6869575088949</v>
      </c>
      <c r="G139" s="50">
        <v>30263.856</v>
      </c>
      <c r="H139" s="65">
        <f t="shared" si="118"/>
        <v>-4.8728582580232001</v>
      </c>
      <c r="I139" s="65">
        <f t="shared" si="118"/>
        <v>-5.1375544035984291</v>
      </c>
      <c r="J139" s="65">
        <f t="shared" si="119"/>
        <v>35.024880849685132</v>
      </c>
      <c r="K139" s="65">
        <f t="shared" si="120"/>
        <v>34.360252489051504</v>
      </c>
      <c r="N139" s="49" t="s">
        <v>96</v>
      </c>
      <c r="O139" s="50">
        <v>131769.8574095527</v>
      </c>
      <c r="P139" s="50">
        <v>473083.29901756364</v>
      </c>
      <c r="Q139" s="50">
        <v>112184.81763706825</v>
      </c>
      <c r="R139" s="50">
        <v>394407.4179564201</v>
      </c>
      <c r="S139" s="65">
        <f t="shared" si="157"/>
        <v>17.457834477963388</v>
      </c>
      <c r="T139" s="65">
        <f t="shared" si="158"/>
        <v>19.9478705215014</v>
      </c>
    </row>
    <row r="140" spans="1:20" x14ac:dyDescent="0.35">
      <c r="A140" s="51" t="s">
        <v>39</v>
      </c>
      <c r="B140" s="52">
        <f t="shared" ref="B140:G140" si="159">SUM(B141:B142)</f>
        <v>48408.180799816408</v>
      </c>
      <c r="C140" s="52">
        <f t="shared" si="159"/>
        <v>172834.7490742029</v>
      </c>
      <c r="D140" s="52">
        <f t="shared" si="159"/>
        <v>72398.134874772571</v>
      </c>
      <c r="E140" s="52">
        <f t="shared" si="159"/>
        <v>259208.84120682001</v>
      </c>
      <c r="F140" s="52">
        <f t="shared" si="159"/>
        <v>63969.351415237521</v>
      </c>
      <c r="G140" s="52">
        <f t="shared" si="159"/>
        <v>229523.5436</v>
      </c>
      <c r="H140" s="65">
        <f t="shared" si="118"/>
        <v>-33.136149317177455</v>
      </c>
      <c r="I140" s="65">
        <f t="shared" si="118"/>
        <v>-33.322201407358691</v>
      </c>
      <c r="J140" s="65">
        <f t="shared" si="119"/>
        <v>-24.3259784117718</v>
      </c>
      <c r="K140" s="65">
        <f t="shared" si="120"/>
        <v>-24.698466064375054</v>
      </c>
      <c r="N140" s="51" t="s">
        <v>39</v>
      </c>
      <c r="O140" s="52">
        <f t="shared" ref="O140:R140" si="160">SUM(O141:O142)</f>
        <v>384872.53216052527</v>
      </c>
      <c r="P140" s="52">
        <f t="shared" si="160"/>
        <v>1381778.5857491936</v>
      </c>
      <c r="Q140" s="52">
        <f t="shared" si="160"/>
        <v>369244.36624844506</v>
      </c>
      <c r="R140" s="52">
        <f t="shared" si="160"/>
        <v>1298149.9649813916</v>
      </c>
      <c r="S140" s="65">
        <f t="shared" si="122"/>
        <v>4.2324724059743346</v>
      </c>
      <c r="T140" s="65">
        <f t="shared" si="123"/>
        <v>6.4421386606901621</v>
      </c>
    </row>
    <row r="141" spans="1:20" x14ac:dyDescent="0.35">
      <c r="A141" s="53" t="s">
        <v>40</v>
      </c>
      <c r="B141" s="50">
        <v>28976.516138590367</v>
      </c>
      <c r="C141" s="50">
        <v>103456.66399999999</v>
      </c>
      <c r="D141" s="50">
        <v>50357.386168132653</v>
      </c>
      <c r="E141" s="50">
        <v>180295.80095432003</v>
      </c>
      <c r="F141" s="50">
        <v>43391.507400024893</v>
      </c>
      <c r="G141" s="50">
        <v>155689.75330000001</v>
      </c>
      <c r="H141" s="65">
        <f t="shared" ref="H141:I141" si="161">IFERROR(B141/D141*100-100,"0.00")</f>
        <v>-42.458260160994229</v>
      </c>
      <c r="I141" s="65">
        <f t="shared" si="161"/>
        <v>-42.618373000149958</v>
      </c>
      <c r="J141" s="65">
        <f t="shared" ref="J141" si="162">IFERROR(B141/F141*100-100,"0.00")</f>
        <v>-33.220766286230145</v>
      </c>
      <c r="K141" s="65">
        <f t="shared" ref="K141" si="163">IFERROR(C141/G141*100-100,"0.00")</f>
        <v>-33.549471428188085</v>
      </c>
      <c r="N141" s="53" t="s">
        <v>40</v>
      </c>
      <c r="O141" s="50">
        <v>113713.4229169505</v>
      </c>
      <c r="P141" s="50">
        <v>408256.65530568</v>
      </c>
      <c r="Q141" s="50">
        <v>123449.29510205095</v>
      </c>
      <c r="R141" s="50">
        <v>434009.86653342005</v>
      </c>
      <c r="S141" s="65">
        <f t="shared" ref="S141" si="164">IFERROR(O141/Q141*100-100,"0.00")</f>
        <v>-7.8865352589110813</v>
      </c>
      <c r="T141" s="65">
        <f t="shared" ref="T141" si="165">IFERROR(P141/R141*100-100,"0.00")</f>
        <v>-5.9337847393745875</v>
      </c>
    </row>
    <row r="142" spans="1:20" x14ac:dyDescent="0.35">
      <c r="A142" s="53" t="s">
        <v>41</v>
      </c>
      <c r="B142" s="50">
        <v>19431.664661226041</v>
      </c>
      <c r="C142" s="50">
        <v>69378.085074202914</v>
      </c>
      <c r="D142" s="50">
        <v>22040.748706639919</v>
      </c>
      <c r="E142" s="50">
        <v>78913.040252499981</v>
      </c>
      <c r="F142" s="50">
        <v>20577.844015212628</v>
      </c>
      <c r="G142" s="50">
        <v>73833.790299999993</v>
      </c>
      <c r="H142" s="65">
        <f t="shared" si="118"/>
        <v>-11.837547263663836</v>
      </c>
      <c r="I142" s="65">
        <f t="shared" si="118"/>
        <v>-12.082863805256821</v>
      </c>
      <c r="J142" s="65">
        <f t="shared" si="119"/>
        <v>-5.569968132420712</v>
      </c>
      <c r="K142" s="65">
        <f t="shared" si="120"/>
        <v>-6.0347778540052559</v>
      </c>
      <c r="N142" s="53" t="s">
        <v>41</v>
      </c>
      <c r="O142" s="50">
        <v>271159.10924357479</v>
      </c>
      <c r="P142" s="50">
        <v>973521.93044351367</v>
      </c>
      <c r="Q142" s="50">
        <v>245795.0711463941</v>
      </c>
      <c r="R142" s="50">
        <v>864140.09844797151</v>
      </c>
      <c r="S142" s="65">
        <f t="shared" si="122"/>
        <v>10.319180925346558</v>
      </c>
      <c r="T142" s="65">
        <f t="shared" si="123"/>
        <v>12.657881770791107</v>
      </c>
    </row>
    <row r="143" spans="1:20" ht="18" x14ac:dyDescent="0.4">
      <c r="A143" s="43" t="s">
        <v>42</v>
      </c>
      <c r="B143" s="44">
        <f t="shared" ref="B143:G143" si="166">SUM(B144:B145)</f>
        <v>0</v>
      </c>
      <c r="C143" s="44">
        <f t="shared" si="166"/>
        <v>0</v>
      </c>
      <c r="D143" s="44">
        <f t="shared" si="166"/>
        <v>876.39226428478491</v>
      </c>
      <c r="E143" s="44">
        <f t="shared" si="166"/>
        <v>3137.7689999999998</v>
      </c>
      <c r="F143" s="44">
        <f t="shared" si="166"/>
        <v>2340.8000609987398</v>
      </c>
      <c r="G143" s="44">
        <f t="shared" si="166"/>
        <v>8398.8459000000003</v>
      </c>
      <c r="H143" s="65">
        <f t="shared" ref="H143:H144" si="167">IFERROR(B143/D143*100-100,"0.00")</f>
        <v>-100</v>
      </c>
      <c r="I143" s="65">
        <f t="shared" ref="I143:I144" si="168">IFERROR(C143/E143*100-100,"0.00")</f>
        <v>-100</v>
      </c>
      <c r="J143" s="65">
        <f t="shared" ref="J143" si="169">IFERROR(B143/F143*100-100,"0.00")</f>
        <v>-100</v>
      </c>
      <c r="K143" s="65">
        <f t="shared" ref="K143" si="170">IFERROR(C143/G143*100-100,"0.00")</f>
        <v>-100</v>
      </c>
      <c r="N143" s="43" t="s">
        <v>42</v>
      </c>
      <c r="O143" s="44">
        <f t="shared" ref="O143:R143" si="171">SUM(O144:O145)</f>
        <v>8905.4561888867283</v>
      </c>
      <c r="P143" s="44">
        <f t="shared" si="171"/>
        <v>31972.582166499997</v>
      </c>
      <c r="Q143" s="44">
        <f t="shared" si="171"/>
        <v>5541.2893230389373</v>
      </c>
      <c r="R143" s="44">
        <f t="shared" si="171"/>
        <v>19481.474053999998</v>
      </c>
      <c r="S143" s="65">
        <f t="shared" ref="S143" si="172">IFERROR(O143/Q143*100-100,"0.00")</f>
        <v>60.710904443495565</v>
      </c>
      <c r="T143" s="65">
        <f t="shared" ref="T143" si="173">IFERROR(P143/R143*100-100,"0.00")</f>
        <v>64.117879775813407</v>
      </c>
    </row>
    <row r="144" spans="1:20" x14ac:dyDescent="0.35">
      <c r="A144" s="72" t="s">
        <v>43</v>
      </c>
      <c r="B144" s="46">
        <v>0</v>
      </c>
      <c r="C144" s="46">
        <v>0</v>
      </c>
      <c r="D144" s="46">
        <v>876.39226428478491</v>
      </c>
      <c r="E144" s="46">
        <v>3137.7689999999998</v>
      </c>
      <c r="F144" s="46">
        <v>2340.8000609987398</v>
      </c>
      <c r="G144" s="46">
        <v>8398.8459000000003</v>
      </c>
      <c r="H144" s="65">
        <f t="shared" si="167"/>
        <v>-100</v>
      </c>
      <c r="I144" s="65">
        <f t="shared" si="168"/>
        <v>-100</v>
      </c>
      <c r="J144" s="65">
        <f t="shared" ref="J144" si="174">IFERROR(B144/F144*100-100,"0.00")</f>
        <v>-100</v>
      </c>
      <c r="K144" s="65">
        <f t="shared" ref="K144" si="175">IFERROR(C144/G144*100-100,"0.00")</f>
        <v>-100</v>
      </c>
      <c r="N144" s="45" t="s">
        <v>43</v>
      </c>
      <c r="O144" s="46">
        <v>8623.7723056692193</v>
      </c>
      <c r="P144" s="46">
        <v>30961.273940382449</v>
      </c>
      <c r="Q144" s="46">
        <v>5541.2893230389373</v>
      </c>
      <c r="R144" s="46">
        <v>19481.474053999998</v>
      </c>
      <c r="S144" s="65">
        <f t="shared" ref="S144" si="176">IFERROR(O144/Q144*100-100,"0.00")</f>
        <v>55.627540865160881</v>
      </c>
      <c r="T144" s="65">
        <f t="shared" ref="T144" si="177">IFERROR(P144/R144*100-100,"0.00")</f>
        <v>58.926751921143165</v>
      </c>
    </row>
    <row r="145" spans="1:20" x14ac:dyDescent="0.35">
      <c r="A145" s="72" t="s">
        <v>44</v>
      </c>
      <c r="B145" s="46">
        <v>0</v>
      </c>
      <c r="C145" s="46">
        <v>0</v>
      </c>
      <c r="D145" s="46">
        <v>0</v>
      </c>
      <c r="E145" s="46">
        <v>0</v>
      </c>
      <c r="F145" s="46">
        <v>0</v>
      </c>
      <c r="G145" s="46">
        <v>0</v>
      </c>
      <c r="H145" s="65" t="str">
        <f t="shared" ref="H145" si="178">IFERROR(B145/D145*100-100,"0.00")</f>
        <v>0.00</v>
      </c>
      <c r="I145" s="65" t="str">
        <f t="shared" ref="I145" si="179">IFERROR(C145/E145*100-100,"0.00")</f>
        <v>0.00</v>
      </c>
      <c r="J145" s="65">
        <v>0</v>
      </c>
      <c r="K145" s="65">
        <v>0</v>
      </c>
      <c r="N145" s="45" t="s">
        <v>44</v>
      </c>
      <c r="O145" s="46">
        <v>281.68388321750865</v>
      </c>
      <c r="P145" s="46">
        <v>1011.308226117549</v>
      </c>
      <c r="Q145" s="46">
        <v>0</v>
      </c>
      <c r="R145" s="46">
        <v>0</v>
      </c>
      <c r="S145" s="65">
        <v>100</v>
      </c>
      <c r="T145" s="65">
        <v>100</v>
      </c>
    </row>
    <row r="146" spans="1:20" ht="18" x14ac:dyDescent="0.4">
      <c r="A146" s="43" t="s">
        <v>45</v>
      </c>
      <c r="B146" s="44">
        <f t="shared" ref="B146:G146" si="180">B147+B151+B152+B153</f>
        <v>6898.1783976846236</v>
      </c>
      <c r="C146" s="44">
        <f t="shared" si="180"/>
        <v>24628.99685</v>
      </c>
      <c r="D146" s="44">
        <f t="shared" si="180"/>
        <v>4402.8476803954118</v>
      </c>
      <c r="E146" s="44">
        <f t="shared" si="180"/>
        <v>15763.624950000001</v>
      </c>
      <c r="F146" s="44">
        <f t="shared" si="180"/>
        <v>7693.0900717246786</v>
      </c>
      <c r="G146" s="44">
        <f t="shared" si="180"/>
        <v>27602.988859999998</v>
      </c>
      <c r="H146" s="65">
        <f t="shared" si="118"/>
        <v>56.675381444608831</v>
      </c>
      <c r="I146" s="65">
        <f t="shared" si="118"/>
        <v>56.239424168741095</v>
      </c>
      <c r="J146" s="65">
        <f t="shared" si="119"/>
        <v>-10.332800820332096</v>
      </c>
      <c r="K146" s="65">
        <f t="shared" si="120"/>
        <v>-10.774166613202041</v>
      </c>
      <c r="N146" s="43" t="s">
        <v>45</v>
      </c>
      <c r="O146" s="44">
        <f t="shared" ref="O146:R146" si="181">O147+O151+O152+O153</f>
        <v>74062.390396985997</v>
      </c>
      <c r="P146" s="44">
        <f t="shared" si="181"/>
        <v>265900.56839199999</v>
      </c>
      <c r="Q146" s="44">
        <f t="shared" si="181"/>
        <v>101281.99084295105</v>
      </c>
      <c r="R146" s="44">
        <f t="shared" si="181"/>
        <v>356076.42224000004</v>
      </c>
      <c r="S146" s="65">
        <f t="shared" si="122"/>
        <v>-26.87506457902478</v>
      </c>
      <c r="T146" s="65">
        <f t="shared" si="123"/>
        <v>-25.324859557036433</v>
      </c>
    </row>
    <row r="147" spans="1:20" x14ac:dyDescent="0.35">
      <c r="A147" s="47" t="s">
        <v>46</v>
      </c>
      <c r="B147" s="48">
        <f t="shared" ref="B147:G147" si="182">SUM(B148:B150)</f>
        <v>1514.0273532303761</v>
      </c>
      <c r="C147" s="48">
        <f t="shared" si="182"/>
        <v>5405.6263499999995</v>
      </c>
      <c r="D147" s="48">
        <f t="shared" si="182"/>
        <v>1520.1552601457572</v>
      </c>
      <c r="E147" s="48">
        <f t="shared" si="182"/>
        <v>5442.6496500000003</v>
      </c>
      <c r="F147" s="48">
        <f t="shared" si="182"/>
        <v>2768.1283129690682</v>
      </c>
      <c r="G147" s="48">
        <f t="shared" si="182"/>
        <v>9932.1097599999994</v>
      </c>
      <c r="H147" s="65">
        <f t="shared" si="118"/>
        <v>-0.40311059508444202</v>
      </c>
      <c r="I147" s="65">
        <f t="shared" si="118"/>
        <v>-0.6802440425317684</v>
      </c>
      <c r="J147" s="65">
        <f t="shared" si="119"/>
        <v>-45.305015445384299</v>
      </c>
      <c r="K147" s="65">
        <f t="shared" si="120"/>
        <v>-45.57423870031819</v>
      </c>
      <c r="N147" s="47" t="s">
        <v>46</v>
      </c>
      <c r="O147" s="48">
        <f t="shared" ref="O147:R147" si="183">SUM(O148:O150)</f>
        <v>16769.847284147894</v>
      </c>
      <c r="P147" s="48">
        <f t="shared" si="183"/>
        <v>60207.507491999997</v>
      </c>
      <c r="Q147" s="48">
        <f t="shared" si="183"/>
        <v>39164.087909990536</v>
      </c>
      <c r="R147" s="48">
        <f t="shared" si="183"/>
        <v>137688.92364000002</v>
      </c>
      <c r="S147" s="65">
        <f t="shared" si="122"/>
        <v>-57.180549378069387</v>
      </c>
      <c r="T147" s="65">
        <f t="shared" si="123"/>
        <v>-56.272802560779759</v>
      </c>
    </row>
    <row r="148" spans="1:20" x14ac:dyDescent="0.35">
      <c r="A148" s="49" t="s">
        <v>47</v>
      </c>
      <c r="B148" s="50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65">
        <v>100</v>
      </c>
      <c r="I148" s="65">
        <v>100</v>
      </c>
      <c r="J148" s="65" t="str">
        <f t="shared" ref="J148" si="184">IFERROR(B148/F148*100-100,"0.00")</f>
        <v>0.00</v>
      </c>
      <c r="K148" s="65" t="str">
        <f t="shared" ref="K148" si="185">IFERROR(C148/G148*100-100,"0.00")</f>
        <v>0.00</v>
      </c>
      <c r="N148" s="49" t="s">
        <v>47</v>
      </c>
      <c r="O148" s="50">
        <v>397.04018932105919</v>
      </c>
      <c r="P148" s="50">
        <v>1425.4632000000001</v>
      </c>
      <c r="Q148" s="50">
        <v>155.17863614129703</v>
      </c>
      <c r="R148" s="50">
        <v>545.56050000000005</v>
      </c>
      <c r="S148" s="65">
        <f t="shared" si="122"/>
        <v>155.86008434791015</v>
      </c>
      <c r="T148" s="65">
        <f t="shared" si="123"/>
        <v>161.28416555084175</v>
      </c>
    </row>
    <row r="149" spans="1:20" x14ac:dyDescent="0.35">
      <c r="A149" s="49" t="s">
        <v>48</v>
      </c>
      <c r="B149" s="50">
        <v>222.16141076666096</v>
      </c>
      <c r="C149" s="50">
        <v>793.19674999999984</v>
      </c>
      <c r="D149" s="50">
        <v>243.8875764591387</v>
      </c>
      <c r="E149" s="50">
        <v>873.19674999999995</v>
      </c>
      <c r="F149" s="50">
        <v>122.26490316336175</v>
      </c>
      <c r="G149" s="50">
        <v>438.68935999999997</v>
      </c>
      <c r="H149" s="65">
        <f t="shared" si="118"/>
        <v>-8.9082707729139941</v>
      </c>
      <c r="I149" s="65">
        <f t="shared" si="118"/>
        <v>-9.1617381764190213</v>
      </c>
      <c r="J149" s="65">
        <f t="shared" si="119"/>
        <v>81.704974214738087</v>
      </c>
      <c r="K149" s="65">
        <f t="shared" si="120"/>
        <v>80.8105740244076</v>
      </c>
      <c r="N149" s="49" t="s">
        <v>48</v>
      </c>
      <c r="O149" s="50">
        <v>3103.8950835045725</v>
      </c>
      <c r="P149" s="50">
        <v>11143.678491999999</v>
      </c>
      <c r="Q149" s="50">
        <v>2871.2636652915071</v>
      </c>
      <c r="R149" s="50">
        <v>10094.48259</v>
      </c>
      <c r="S149" s="65">
        <f t="shared" si="122"/>
        <v>8.1020569801780056</v>
      </c>
      <c r="T149" s="65">
        <f t="shared" si="123"/>
        <v>10.393756120193572</v>
      </c>
    </row>
    <row r="150" spans="1:20" x14ac:dyDescent="0.35">
      <c r="A150" s="49" t="s">
        <v>49</v>
      </c>
      <c r="B150" s="50">
        <v>1291.8659424637151</v>
      </c>
      <c r="C150" s="50">
        <v>4612.4295999999995</v>
      </c>
      <c r="D150" s="50">
        <v>1276.2676836866185</v>
      </c>
      <c r="E150" s="50">
        <v>4569.4529000000002</v>
      </c>
      <c r="F150" s="50">
        <v>2645.8634098057064</v>
      </c>
      <c r="G150" s="50">
        <v>9493.4203999999991</v>
      </c>
      <c r="H150" s="65">
        <f t="shared" si="118"/>
        <v>1.2221776807855349</v>
      </c>
      <c r="I150" s="65">
        <f t="shared" si="118"/>
        <v>0.94052178544173159</v>
      </c>
      <c r="J150" s="65">
        <f t="shared" si="119"/>
        <v>-51.174125705960741</v>
      </c>
      <c r="K150" s="65">
        <f t="shared" si="120"/>
        <v>-51.414459639857519</v>
      </c>
      <c r="N150" s="49" t="s">
        <v>49</v>
      </c>
      <c r="O150" s="50">
        <v>13268.912011322263</v>
      </c>
      <c r="P150" s="50">
        <v>47638.3658</v>
      </c>
      <c r="Q150" s="50">
        <v>36137.64560855773</v>
      </c>
      <c r="R150" s="50">
        <v>127048.88055000002</v>
      </c>
      <c r="S150" s="65">
        <f t="shared" si="122"/>
        <v>-63.282300803292891</v>
      </c>
      <c r="T150" s="65">
        <f t="shared" si="123"/>
        <v>-62.503907477365026</v>
      </c>
    </row>
    <row r="151" spans="1:20" x14ac:dyDescent="0.35">
      <c r="A151" s="47" t="s">
        <v>50</v>
      </c>
      <c r="B151" s="48">
        <v>5381.7400006970674</v>
      </c>
      <c r="C151" s="48">
        <v>19214.762200000001</v>
      </c>
      <c r="D151" s="48">
        <v>2877.7865804870621</v>
      </c>
      <c r="E151" s="48">
        <v>10303.410800000001</v>
      </c>
      <c r="F151" s="48">
        <v>4919.7040731835104</v>
      </c>
      <c r="G151" s="48">
        <v>17652.0144</v>
      </c>
      <c r="H151" s="65">
        <f t="shared" si="118"/>
        <v>87.009698258660109</v>
      </c>
      <c r="I151" s="65">
        <f t="shared" si="118"/>
        <v>86.489334192129832</v>
      </c>
      <c r="J151" s="65">
        <f t="shared" si="119"/>
        <v>9.3915390161785979</v>
      </c>
      <c r="K151" s="65">
        <f t="shared" si="120"/>
        <v>8.8530847788114215</v>
      </c>
      <c r="N151" s="47" t="s">
        <v>50</v>
      </c>
      <c r="O151" s="48">
        <v>57237.936686528199</v>
      </c>
      <c r="P151" s="48">
        <v>205497.01159999997</v>
      </c>
      <c r="Q151" s="48">
        <v>62069.895788157861</v>
      </c>
      <c r="R151" s="48">
        <v>218218.72019999998</v>
      </c>
      <c r="S151" s="65">
        <f t="shared" si="122"/>
        <v>-7.7847063222418598</v>
      </c>
      <c r="T151" s="65">
        <f t="shared" si="123"/>
        <v>-5.8297970899748748</v>
      </c>
    </row>
    <row r="152" spans="1:20" x14ac:dyDescent="0.35">
      <c r="A152" s="47" t="s">
        <v>51</v>
      </c>
      <c r="B152" s="48">
        <v>2.4110437571796002</v>
      </c>
      <c r="C152" s="48">
        <v>8.6082999999999998</v>
      </c>
      <c r="D152" s="48">
        <v>4.9058397625924988</v>
      </c>
      <c r="E152" s="48">
        <v>17.564499999999999</v>
      </c>
      <c r="F152" s="48">
        <v>5.2576855721002005</v>
      </c>
      <c r="G152" s="48">
        <v>18.864699999999999</v>
      </c>
      <c r="H152" s="65">
        <f t="shared" si="118"/>
        <v>-50.853597470426138</v>
      </c>
      <c r="I152" s="65">
        <f t="shared" si="118"/>
        <v>-50.990349853397475</v>
      </c>
      <c r="J152" s="65">
        <f t="shared" ref="J152" si="186">IFERROR(B152/F152*100-100,"0.00")</f>
        <v>-54.14248866509336</v>
      </c>
      <c r="K152" s="65">
        <f t="shared" ref="K152" si="187">IFERROR(C152/G152*100-100,"0.00")</f>
        <v>-54.368211527350027</v>
      </c>
      <c r="N152" s="47" t="s">
        <v>51</v>
      </c>
      <c r="O152" s="48">
        <v>54.606426309890807</v>
      </c>
      <c r="P152" s="48">
        <v>196.04930000000002</v>
      </c>
      <c r="Q152" s="48">
        <v>48.007144802657606</v>
      </c>
      <c r="R152" s="48">
        <v>168.7784</v>
      </c>
      <c r="S152" s="65">
        <f t="shared" si="122"/>
        <v>13.746456979186732</v>
      </c>
      <c r="T152" s="65">
        <f t="shared" si="123"/>
        <v>16.157814033075326</v>
      </c>
    </row>
    <row r="153" spans="1:20" ht="31" x14ac:dyDescent="0.35">
      <c r="A153" s="54" t="s">
        <v>52</v>
      </c>
      <c r="B153" s="55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v>0</v>
      </c>
      <c r="H153" s="66" t="str">
        <f t="shared" si="118"/>
        <v>0.00</v>
      </c>
      <c r="I153" s="66" t="str">
        <f t="shared" si="118"/>
        <v>0.00</v>
      </c>
      <c r="J153" s="66" t="str">
        <f t="shared" si="119"/>
        <v>0.00</v>
      </c>
      <c r="K153" s="66" t="str">
        <f t="shared" si="120"/>
        <v>0.00</v>
      </c>
      <c r="N153" s="54" t="s">
        <v>52</v>
      </c>
      <c r="O153" s="55">
        <v>0</v>
      </c>
      <c r="P153" s="55">
        <v>0</v>
      </c>
      <c r="Q153" s="55">
        <v>0</v>
      </c>
      <c r="R153" s="55">
        <v>0</v>
      </c>
      <c r="S153" s="66" t="str">
        <f t="shared" si="122"/>
        <v>0.00</v>
      </c>
      <c r="T153" s="66" t="str">
        <f t="shared" si="123"/>
        <v>0.00</v>
      </c>
    </row>
    <row r="154" spans="1:20" x14ac:dyDescent="0.35">
      <c r="A154" s="45"/>
      <c r="B154" s="61"/>
      <c r="C154" s="61"/>
      <c r="D154" s="61"/>
      <c r="E154" s="61"/>
      <c r="F154" s="61"/>
      <c r="G154" s="61"/>
      <c r="J154" s="16" t="s">
        <v>100</v>
      </c>
      <c r="N154" s="45"/>
      <c r="O154" s="61"/>
      <c r="P154" s="61"/>
      <c r="Q154" s="61"/>
      <c r="R154" s="61"/>
      <c r="S154" s="16" t="s">
        <v>100</v>
      </c>
    </row>
    <row r="155" spans="1:20" x14ac:dyDescent="0.35">
      <c r="A155" s="25"/>
      <c r="B155" s="98" t="s">
        <v>92</v>
      </c>
      <c r="C155" s="98"/>
      <c r="D155" s="98"/>
      <c r="E155" s="98"/>
      <c r="F155" s="98"/>
      <c r="G155" s="98"/>
      <c r="H155" s="26"/>
      <c r="I155" s="27" t="s">
        <v>9</v>
      </c>
      <c r="J155" s="28"/>
      <c r="K155" s="28"/>
      <c r="N155" s="25"/>
      <c r="O155" s="98" t="s">
        <v>92</v>
      </c>
      <c r="P155" s="98"/>
      <c r="Q155" s="98"/>
      <c r="R155" s="98"/>
      <c r="S155" s="26"/>
      <c r="T155" s="27" t="s">
        <v>9</v>
      </c>
    </row>
    <row r="156" spans="1:20" x14ac:dyDescent="0.35">
      <c r="A156" s="28"/>
      <c r="B156" s="29"/>
      <c r="C156" s="29"/>
      <c r="D156" s="29"/>
      <c r="E156" s="29"/>
      <c r="F156" s="29"/>
      <c r="G156" s="29"/>
      <c r="H156" s="30"/>
      <c r="I156" s="28" t="s">
        <v>8</v>
      </c>
      <c r="J156" s="31"/>
      <c r="K156" s="31"/>
      <c r="N156" s="28"/>
      <c r="O156" s="29"/>
      <c r="P156" s="29"/>
      <c r="Q156" s="29"/>
      <c r="R156" s="29"/>
      <c r="S156" s="30"/>
      <c r="T156" s="28" t="s">
        <v>8</v>
      </c>
    </row>
    <row r="157" spans="1:20" x14ac:dyDescent="0.35">
      <c r="A157" s="32"/>
      <c r="B157" s="82"/>
      <c r="C157" s="83"/>
      <c r="D157" s="96"/>
      <c r="E157" s="96"/>
      <c r="F157" s="82"/>
      <c r="G157" s="83"/>
      <c r="H157" s="82" t="s">
        <v>111</v>
      </c>
      <c r="I157" s="99"/>
      <c r="J157" s="99"/>
      <c r="K157" s="99"/>
      <c r="N157" s="32"/>
      <c r="O157" s="82"/>
      <c r="P157" s="83"/>
      <c r="Q157" s="96"/>
      <c r="R157" s="96"/>
      <c r="S157" s="82" t="s">
        <v>112</v>
      </c>
      <c r="T157" s="99"/>
    </row>
    <row r="158" spans="1:20" x14ac:dyDescent="0.35">
      <c r="A158" s="33"/>
      <c r="B158" s="96" t="s">
        <v>113</v>
      </c>
      <c r="C158" s="96"/>
      <c r="D158" s="84" t="s">
        <v>118</v>
      </c>
      <c r="E158" s="85"/>
      <c r="F158" s="96" t="s">
        <v>114</v>
      </c>
      <c r="G158" s="96"/>
      <c r="H158" s="88" t="s">
        <v>3</v>
      </c>
      <c r="I158" s="97"/>
      <c r="J158" s="97"/>
      <c r="K158" s="97"/>
      <c r="N158" s="33"/>
      <c r="O158" s="84" t="s">
        <v>115</v>
      </c>
      <c r="P158" s="85"/>
      <c r="Q158" s="84" t="s">
        <v>116</v>
      </c>
      <c r="R158" s="85"/>
      <c r="S158" s="84" t="s">
        <v>3</v>
      </c>
      <c r="T158" s="96"/>
    </row>
    <row r="159" spans="1:20" x14ac:dyDescent="0.35">
      <c r="A159" s="34" t="s">
        <v>0</v>
      </c>
      <c r="B159" s="35"/>
      <c r="C159" s="29"/>
      <c r="D159" s="35"/>
      <c r="E159" s="36"/>
      <c r="F159" s="35"/>
      <c r="G159" s="36"/>
      <c r="H159" s="88" t="s">
        <v>110</v>
      </c>
      <c r="I159" s="97"/>
      <c r="J159" s="100" t="s">
        <v>114</v>
      </c>
      <c r="K159" s="101"/>
      <c r="N159" s="34" t="s">
        <v>0</v>
      </c>
      <c r="O159" s="86"/>
      <c r="P159" s="87"/>
      <c r="Q159" s="86"/>
      <c r="R159" s="87"/>
      <c r="S159" s="88" t="s">
        <v>117</v>
      </c>
      <c r="T159" s="97"/>
    </row>
    <row r="160" spans="1:20" x14ac:dyDescent="0.35">
      <c r="A160" s="33"/>
      <c r="B160" s="37" t="s">
        <v>1</v>
      </c>
      <c r="C160" s="38" t="s">
        <v>2</v>
      </c>
      <c r="D160" s="37" t="s">
        <v>1</v>
      </c>
      <c r="E160" s="39" t="s">
        <v>2</v>
      </c>
      <c r="F160" s="37" t="s">
        <v>1</v>
      </c>
      <c r="G160" s="39" t="s">
        <v>2</v>
      </c>
      <c r="H160" s="40" t="s">
        <v>1</v>
      </c>
      <c r="I160" s="40" t="s">
        <v>2</v>
      </c>
      <c r="J160" s="40" t="s">
        <v>1</v>
      </c>
      <c r="K160" s="40" t="s">
        <v>2</v>
      </c>
      <c r="N160" s="33"/>
      <c r="O160" s="37" t="s">
        <v>1</v>
      </c>
      <c r="P160" s="38" t="s">
        <v>2</v>
      </c>
      <c r="Q160" s="37" t="s">
        <v>1</v>
      </c>
      <c r="R160" s="39" t="s">
        <v>2</v>
      </c>
      <c r="S160" s="40" t="s">
        <v>1</v>
      </c>
      <c r="T160" s="40" t="s">
        <v>2</v>
      </c>
    </row>
    <row r="161" spans="1:20" ht="18" x14ac:dyDescent="0.4">
      <c r="A161" s="57" t="s">
        <v>53</v>
      </c>
      <c r="B161" s="44">
        <f t="shared" ref="B161:G161" si="188">SUM(B162:B163)</f>
        <v>21600.90742875409</v>
      </c>
      <c r="C161" s="44">
        <f t="shared" si="188"/>
        <v>77123.067909999998</v>
      </c>
      <c r="D161" s="44">
        <f t="shared" si="188"/>
        <v>20934.347048253756</v>
      </c>
      <c r="E161" s="44">
        <f t="shared" si="188"/>
        <v>74951.762903633993</v>
      </c>
      <c r="F161" s="44">
        <f t="shared" si="188"/>
        <v>15267.370356897698</v>
      </c>
      <c r="G161" s="44">
        <f t="shared" si="188"/>
        <v>54779.685400000002</v>
      </c>
      <c r="H161" s="65">
        <f t="shared" ref="H161:K200" si="189">IFERROR(B161/D161*100-100,"0.00")</f>
        <v>3.1840514488649063</v>
      </c>
      <c r="I161" s="65">
        <f t="shared" si="189"/>
        <v>2.896936539248145</v>
      </c>
      <c r="J161" s="65">
        <f t="shared" ref="J161:J200" si="190">IFERROR(B161/F161*100-100,"0.00")</f>
        <v>41.484138550388536</v>
      </c>
      <c r="K161" s="65">
        <f t="shared" ref="K161:K200" si="191">IFERROR(C161/G161*100-100,"0.00")</f>
        <v>40.787716006123674</v>
      </c>
      <c r="N161" s="57" t="s">
        <v>53</v>
      </c>
      <c r="O161" s="44">
        <f t="shared" ref="O161:R161" si="192">SUM(O162:O163)</f>
        <v>145293.55142395155</v>
      </c>
      <c r="P161" s="44">
        <f t="shared" si="192"/>
        <v>521636.38926908316</v>
      </c>
      <c r="Q161" s="44">
        <f t="shared" si="192"/>
        <v>103150.41589927518</v>
      </c>
      <c r="R161" s="44">
        <f t="shared" si="192"/>
        <v>362645.23179579841</v>
      </c>
      <c r="S161" s="65">
        <f t="shared" ref="S161:S200" si="193">IFERROR(O161/Q161*100-100,"0.00")</f>
        <v>40.856001555852686</v>
      </c>
      <c r="T161" s="65">
        <f t="shared" ref="T161:T200" si="194">IFERROR(P161/R161*100-100,"0.00")</f>
        <v>43.842064787663048</v>
      </c>
    </row>
    <row r="162" spans="1:20" ht="31" x14ac:dyDescent="0.35">
      <c r="A162" s="45" t="s">
        <v>54</v>
      </c>
      <c r="B162" s="46">
        <v>21600.90742875409</v>
      </c>
      <c r="C162" s="46">
        <v>77123.067909999998</v>
      </c>
      <c r="D162" s="46">
        <v>20934.347048253756</v>
      </c>
      <c r="E162" s="46">
        <v>74951.762903633993</v>
      </c>
      <c r="F162" s="46">
        <v>12146.003499391989</v>
      </c>
      <c r="G162" s="46">
        <v>43580.147400000002</v>
      </c>
      <c r="H162" s="65">
        <f t="shared" si="189"/>
        <v>3.1840514488649063</v>
      </c>
      <c r="I162" s="65">
        <f t="shared" si="189"/>
        <v>2.896936539248145</v>
      </c>
      <c r="J162" s="65">
        <f t="shared" si="190"/>
        <v>77.843744486286369</v>
      </c>
      <c r="K162" s="65">
        <f t="shared" si="191"/>
        <v>76.96835029520804</v>
      </c>
      <c r="N162" s="45" t="s">
        <v>54</v>
      </c>
      <c r="O162" s="46">
        <v>145293.55142395155</v>
      </c>
      <c r="P162" s="46">
        <v>521636.38926908316</v>
      </c>
      <c r="Q162" s="46">
        <v>69853.005925697711</v>
      </c>
      <c r="R162" s="46">
        <v>245581.7487957984</v>
      </c>
      <c r="S162" s="65">
        <f t="shared" si="193"/>
        <v>107.99899660509894</v>
      </c>
      <c r="T162" s="65">
        <f t="shared" si="194"/>
        <v>112.40845129041924</v>
      </c>
    </row>
    <row r="163" spans="1:20" ht="31" x14ac:dyDescent="0.35">
      <c r="A163" s="45" t="s">
        <v>55</v>
      </c>
      <c r="B163" s="78">
        <v>0</v>
      </c>
      <c r="C163" s="78">
        <v>0</v>
      </c>
      <c r="D163" s="78">
        <v>0</v>
      </c>
      <c r="E163" s="78">
        <v>0</v>
      </c>
      <c r="F163" s="78">
        <v>3121.3668575057086</v>
      </c>
      <c r="G163" s="78">
        <v>11199.538</v>
      </c>
      <c r="H163" s="65" t="str">
        <f t="shared" ref="H163" si="195">IFERROR(B163/D163*100-100,"0.00")</f>
        <v>0.00</v>
      </c>
      <c r="I163" s="65" t="str">
        <f t="shared" ref="I163" si="196">IFERROR(C163/E163*100-100,"0.00")</f>
        <v>0.00</v>
      </c>
      <c r="J163" s="65">
        <f t="shared" ref="J163" si="197">IFERROR(B163/F163*100-100,"0.00")</f>
        <v>-100</v>
      </c>
      <c r="K163" s="65">
        <f t="shared" ref="K163" si="198">IFERROR(C163/G163*100-100,"0.00")</f>
        <v>-100</v>
      </c>
      <c r="N163" s="45" t="s">
        <v>55</v>
      </c>
      <c r="O163" s="46">
        <v>0</v>
      </c>
      <c r="P163" s="46">
        <v>0</v>
      </c>
      <c r="Q163" s="46">
        <v>33297.409973577465</v>
      </c>
      <c r="R163" s="46">
        <v>117063.48300000001</v>
      </c>
      <c r="S163" s="65">
        <f t="shared" si="193"/>
        <v>-100</v>
      </c>
      <c r="T163" s="65">
        <f t="shared" si="194"/>
        <v>-100</v>
      </c>
    </row>
    <row r="164" spans="1:20" ht="35.5" x14ac:dyDescent="0.4">
      <c r="A164" s="43" t="s">
        <v>56</v>
      </c>
      <c r="B164" s="44">
        <v>6767.9899471589624</v>
      </c>
      <c r="C164" s="44">
        <v>24164.176899999999</v>
      </c>
      <c r="D164" s="44">
        <v>3118.1029586486975</v>
      </c>
      <c r="E164" s="44">
        <v>11163.8215</v>
      </c>
      <c r="F164" s="44">
        <v>3615.8709047807729</v>
      </c>
      <c r="G164" s="44">
        <v>12973.830199999999</v>
      </c>
      <c r="H164" s="65">
        <f t="shared" si="189"/>
        <v>117.05472965177611</v>
      </c>
      <c r="I164" s="65">
        <f t="shared" si="189"/>
        <v>116.45076374608817</v>
      </c>
      <c r="J164" s="65">
        <f t="shared" si="190"/>
        <v>87.174545922272074</v>
      </c>
      <c r="K164" s="65">
        <f t="shared" si="191"/>
        <v>86.25322304588201</v>
      </c>
      <c r="N164" s="43" t="s">
        <v>56</v>
      </c>
      <c r="O164" s="44">
        <v>62869.747328533995</v>
      </c>
      <c r="P164" s="44">
        <v>225716.47309399999</v>
      </c>
      <c r="Q164" s="44">
        <v>29471.9019329236</v>
      </c>
      <c r="R164" s="44">
        <v>103614.1698</v>
      </c>
      <c r="S164" s="65">
        <f t="shared" si="193"/>
        <v>113.32097084070796</v>
      </c>
      <c r="T164" s="65">
        <f t="shared" si="194"/>
        <v>117.84324820599971</v>
      </c>
    </row>
    <row r="165" spans="1:20" ht="35.5" x14ac:dyDescent="0.4">
      <c r="A165" s="43" t="s">
        <v>57</v>
      </c>
      <c r="B165" s="44">
        <f t="shared" ref="B165:G165" si="199">B166+B169+B175</f>
        <v>8686.7033811233541</v>
      </c>
      <c r="C165" s="44">
        <f t="shared" si="199"/>
        <v>31014.679220587004</v>
      </c>
      <c r="D165" s="44">
        <f t="shared" si="199"/>
        <v>7545.792755018143</v>
      </c>
      <c r="E165" s="44">
        <f t="shared" si="199"/>
        <v>27016.389295086996</v>
      </c>
      <c r="F165" s="44">
        <f t="shared" si="199"/>
        <v>8687.4039674722408</v>
      </c>
      <c r="G165" s="44">
        <f t="shared" si="199"/>
        <v>31170.6106</v>
      </c>
      <c r="H165" s="65">
        <f t="shared" si="189"/>
        <v>15.11982455847965</v>
      </c>
      <c r="I165" s="65">
        <f t="shared" si="189"/>
        <v>14.799497748676231</v>
      </c>
      <c r="J165" s="65">
        <f t="shared" si="190"/>
        <v>-8.0643924411702983E-3</v>
      </c>
      <c r="K165" s="65">
        <f t="shared" si="191"/>
        <v>-0.50025128289593113</v>
      </c>
      <c r="N165" s="43" t="s">
        <v>57</v>
      </c>
      <c r="O165" s="44">
        <f t="shared" ref="O165:R165" si="200">O166+O169+O175</f>
        <v>110208.77037518509</v>
      </c>
      <c r="P165" s="44">
        <f t="shared" si="200"/>
        <v>395674.16778567398</v>
      </c>
      <c r="Q165" s="44">
        <f t="shared" si="200"/>
        <v>81680.448342699441</v>
      </c>
      <c r="R165" s="44">
        <f t="shared" si="200"/>
        <v>287163.409514</v>
      </c>
      <c r="S165" s="65">
        <f t="shared" si="193"/>
        <v>34.926745153003935</v>
      </c>
      <c r="T165" s="65">
        <f t="shared" si="194"/>
        <v>37.787111685057425</v>
      </c>
    </row>
    <row r="166" spans="1:20" x14ac:dyDescent="0.35">
      <c r="A166" s="47" t="s">
        <v>58</v>
      </c>
      <c r="B166" s="48">
        <f t="shared" ref="B166:G166" si="201">SUM(B167:B168)</f>
        <v>600.18591504545361</v>
      </c>
      <c r="C166" s="48">
        <f t="shared" si="201"/>
        <v>2142.8812302144029</v>
      </c>
      <c r="D166" s="48">
        <f t="shared" si="201"/>
        <v>472.96414349619278</v>
      </c>
      <c r="E166" s="48">
        <f t="shared" si="201"/>
        <v>1693.3652749491412</v>
      </c>
      <c r="F166" s="48">
        <f t="shared" si="201"/>
        <v>716.15584922464063</v>
      </c>
      <c r="G166" s="48">
        <f t="shared" si="201"/>
        <v>2569.5841</v>
      </c>
      <c r="H166" s="65">
        <f t="shared" si="189"/>
        <v>26.898819561420922</v>
      </c>
      <c r="I166" s="65">
        <f t="shared" si="189"/>
        <v>26.545717094544912</v>
      </c>
      <c r="J166" s="65">
        <f t="shared" si="190"/>
        <v>-16.193393421940769</v>
      </c>
      <c r="K166" s="65">
        <f t="shared" si="191"/>
        <v>-16.605911819955494</v>
      </c>
      <c r="N166" s="47" t="s">
        <v>58</v>
      </c>
      <c r="O166" s="48">
        <f t="shared" ref="O166:R166" si="202">SUM(O167:O168)</f>
        <v>31506.460548127983</v>
      </c>
      <c r="P166" s="48">
        <f t="shared" si="202"/>
        <v>113115.2494925182</v>
      </c>
      <c r="Q166" s="48">
        <f t="shared" si="202"/>
        <v>13316.416940150899</v>
      </c>
      <c r="R166" s="48">
        <f t="shared" si="202"/>
        <v>46816.438555769833</v>
      </c>
      <c r="S166" s="65">
        <f t="shared" si="193"/>
        <v>136.59863377461173</v>
      </c>
      <c r="T166" s="65">
        <f t="shared" si="194"/>
        <v>141.61438371218745</v>
      </c>
    </row>
    <row r="167" spans="1:20" x14ac:dyDescent="0.35">
      <c r="A167" s="49" t="s">
        <v>59</v>
      </c>
      <c r="B167" s="50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65" t="str">
        <f t="shared" ref="H167" si="203">IFERROR(B167/D167*100-100,"0.00")</f>
        <v>0.00</v>
      </c>
      <c r="I167" s="65" t="str">
        <f t="shared" ref="I167" si="204">IFERROR(C167/E167*100-100,"0.00")</f>
        <v>0.00</v>
      </c>
      <c r="J167" s="65" t="str">
        <f t="shared" ref="J167" si="205">IFERROR(B167/F167*100-100,"0.00")</f>
        <v>0.00</v>
      </c>
      <c r="K167" s="65" t="str">
        <f t="shared" ref="K167" si="206">IFERROR(C167/G167*100-100,"0.00")</f>
        <v>0.00</v>
      </c>
      <c r="N167" s="49" t="s">
        <v>59</v>
      </c>
      <c r="O167" s="50">
        <v>0.14065974878000001</v>
      </c>
      <c r="P167" s="50">
        <v>0.505</v>
      </c>
      <c r="Q167" s="50">
        <v>10.3118777248076</v>
      </c>
      <c r="R167" s="50">
        <v>36.253399999999999</v>
      </c>
      <c r="S167" s="65">
        <f t="shared" ref="S167" si="207">IFERROR(O167/Q167*100-100,"0.00")</f>
        <v>-98.635944368874632</v>
      </c>
      <c r="T167" s="65">
        <f t="shared" ref="T167" si="208">IFERROR(P167/R167*100-100,"0.00")</f>
        <v>-98.607027202965796</v>
      </c>
    </row>
    <row r="168" spans="1:20" ht="31" x14ac:dyDescent="0.35">
      <c r="A168" s="49" t="s">
        <v>60</v>
      </c>
      <c r="B168" s="74">
        <v>600.18591504545361</v>
      </c>
      <c r="C168" s="74">
        <v>2142.8812302144029</v>
      </c>
      <c r="D168" s="74">
        <v>472.96414349619278</v>
      </c>
      <c r="E168" s="74">
        <v>1693.3652749491412</v>
      </c>
      <c r="F168" s="74">
        <v>716.15584922464063</v>
      </c>
      <c r="G168" s="74">
        <v>2569.5841</v>
      </c>
      <c r="H168" s="65">
        <f t="shared" si="189"/>
        <v>26.898819561420922</v>
      </c>
      <c r="I168" s="65">
        <f t="shared" si="189"/>
        <v>26.545717094544912</v>
      </c>
      <c r="J168" s="65">
        <f t="shared" si="190"/>
        <v>-16.193393421940769</v>
      </c>
      <c r="K168" s="65">
        <f t="shared" si="191"/>
        <v>-16.605911819955494</v>
      </c>
      <c r="N168" s="49" t="s">
        <v>60</v>
      </c>
      <c r="O168" s="50">
        <v>31506.319888379203</v>
      </c>
      <c r="P168" s="50">
        <v>113114.74449251819</v>
      </c>
      <c r="Q168" s="50">
        <v>13306.105062426092</v>
      </c>
      <c r="R168" s="50">
        <v>46780.185155769832</v>
      </c>
      <c r="S168" s="65">
        <f t="shared" si="193"/>
        <v>136.78093431974361</v>
      </c>
      <c r="T168" s="65">
        <f t="shared" si="194"/>
        <v>141.80054892015897</v>
      </c>
    </row>
    <row r="169" spans="1:20" x14ac:dyDescent="0.35">
      <c r="A169" s="47" t="s">
        <v>61</v>
      </c>
      <c r="B169" s="48">
        <f t="shared" ref="B169:G169" si="209">SUM(B170:B174)</f>
        <v>7932.0872607789579</v>
      </c>
      <c r="C169" s="48">
        <f t="shared" si="209"/>
        <v>28320.4261903726</v>
      </c>
      <c r="D169" s="48">
        <f t="shared" si="209"/>
        <v>6961.5029310392929</v>
      </c>
      <c r="E169" s="48">
        <f t="shared" si="209"/>
        <v>24924.441920137855</v>
      </c>
      <c r="F169" s="48">
        <f t="shared" si="209"/>
        <v>7802.6867695303717</v>
      </c>
      <c r="G169" s="48">
        <f t="shared" si="209"/>
        <v>27996.224399999999</v>
      </c>
      <c r="H169" s="65">
        <f t="shared" si="189"/>
        <v>13.942166502754944</v>
      </c>
      <c r="I169" s="65">
        <f t="shared" si="189"/>
        <v>13.62511658682692</v>
      </c>
      <c r="J169" s="65">
        <f t="shared" si="190"/>
        <v>1.6584094052563643</v>
      </c>
      <c r="K169" s="65">
        <f t="shared" si="191"/>
        <v>1.1580196877283271</v>
      </c>
      <c r="N169" s="47" t="s">
        <v>61</v>
      </c>
      <c r="O169" s="48">
        <f t="shared" ref="O169:R169" si="210">SUM(O170:O174)</f>
        <v>77566.653631747773</v>
      </c>
      <c r="P169" s="48">
        <f t="shared" si="210"/>
        <v>278481.65821267455</v>
      </c>
      <c r="Q169" s="48">
        <f t="shared" si="210"/>
        <v>67304.465281858458</v>
      </c>
      <c r="R169" s="48">
        <f t="shared" si="210"/>
        <v>236621.86138799012</v>
      </c>
      <c r="S169" s="65">
        <f t="shared" si="193"/>
        <v>15.247410861839853</v>
      </c>
      <c r="T169" s="65">
        <f t="shared" si="194"/>
        <v>17.690587242928785</v>
      </c>
    </row>
    <row r="170" spans="1:20" ht="31" x14ac:dyDescent="0.35">
      <c r="A170" s="49" t="s">
        <v>62</v>
      </c>
      <c r="B170" s="50">
        <v>43.827847714455594</v>
      </c>
      <c r="C170" s="50">
        <v>156.48129999999998</v>
      </c>
      <c r="D170" s="50">
        <v>33.727637893913496</v>
      </c>
      <c r="E170" s="50">
        <v>120.7559</v>
      </c>
      <c r="F170" s="50">
        <v>23.160382674599997</v>
      </c>
      <c r="G170" s="50">
        <v>83.1</v>
      </c>
      <c r="H170" s="65">
        <f t="shared" ref="H170:I170" si="211">IFERROR(B170/D170*100-100,"0.00")</f>
        <v>29.946389522774098</v>
      </c>
      <c r="I170" s="65">
        <f t="shared" si="211"/>
        <v>29.584807036343534</v>
      </c>
      <c r="J170" s="65">
        <f t="shared" ref="J170" si="212">IFERROR(B170/F170*100-100,"0.00")</f>
        <v>89.236284780914332</v>
      </c>
      <c r="K170" s="65">
        <f t="shared" ref="K170" si="213">IFERROR(C170/G170*100-100,"0.00")</f>
        <v>88.304813477737639</v>
      </c>
      <c r="N170" s="49" t="s">
        <v>62</v>
      </c>
      <c r="O170" s="50">
        <v>385.79281298128564</v>
      </c>
      <c r="P170" s="50">
        <v>1385.0826000000002</v>
      </c>
      <c r="Q170" s="50">
        <v>252.37843869627278</v>
      </c>
      <c r="R170" s="50">
        <v>887.28519999999992</v>
      </c>
      <c r="S170" s="65">
        <f t="shared" ref="S170" si="214">IFERROR(O170/Q170*100-100,"0.00")</f>
        <v>52.862825752548389</v>
      </c>
      <c r="T170" s="65">
        <f t="shared" ref="T170" si="215">IFERROR(P170/R170*100-100,"0.00")</f>
        <v>56.103426496914437</v>
      </c>
    </row>
    <row r="171" spans="1:20" ht="31" x14ac:dyDescent="0.35">
      <c r="A171" s="49" t="s">
        <v>63</v>
      </c>
      <c r="B171" s="50">
        <v>4435.9551161302488</v>
      </c>
      <c r="C171" s="50">
        <v>15837.9674</v>
      </c>
      <c r="D171" s="50">
        <v>3904.8842759766626</v>
      </c>
      <c r="E171" s="50">
        <v>13980.754199999999</v>
      </c>
      <c r="F171" s="50">
        <v>4517.2583664654903</v>
      </c>
      <c r="G171" s="50">
        <v>16208.029699999999</v>
      </c>
      <c r="H171" s="65">
        <f t="shared" si="189"/>
        <v>13.600168471593406</v>
      </c>
      <c r="I171" s="65">
        <f t="shared" si="189"/>
        <v>13.284070182708746</v>
      </c>
      <c r="J171" s="65">
        <f t="shared" si="190"/>
        <v>-1.7998361780412608</v>
      </c>
      <c r="K171" s="65">
        <f t="shared" si="191"/>
        <v>-2.2832034914151222</v>
      </c>
      <c r="N171" s="49" t="s">
        <v>63</v>
      </c>
      <c r="O171" s="50">
        <v>42439.658355947795</v>
      </c>
      <c r="P171" s="50">
        <v>152367.87819999998</v>
      </c>
      <c r="Q171" s="50">
        <v>35357.7755309532</v>
      </c>
      <c r="R171" s="50">
        <v>124307.09649999999</v>
      </c>
      <c r="S171" s="65">
        <f t="shared" si="193"/>
        <v>20.029209187085058</v>
      </c>
      <c r="T171" s="65">
        <f t="shared" si="194"/>
        <v>22.57375684098615</v>
      </c>
    </row>
    <row r="172" spans="1:20" ht="31" x14ac:dyDescent="0.35">
      <c r="A172" s="49" t="s">
        <v>64</v>
      </c>
      <c r="B172" s="50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65" t="str">
        <f t="shared" ref="H172" si="216">IFERROR(B172/D172*100-100,"0.00")</f>
        <v>0.00</v>
      </c>
      <c r="I172" s="65" t="str">
        <f t="shared" ref="I172" si="217">IFERROR(C172/E172*100-100,"0.00")</f>
        <v>0.00</v>
      </c>
      <c r="J172" s="65" t="str">
        <f t="shared" ref="J172" si="218">IFERROR(B172/F172*100-100,"0.00")</f>
        <v>0.00</v>
      </c>
      <c r="K172" s="65" t="str">
        <f t="shared" ref="K172" si="219">IFERROR(C172/G172*100-100,"0.00")</f>
        <v>0.00</v>
      </c>
      <c r="N172" s="49" t="s">
        <v>64</v>
      </c>
      <c r="O172" s="50">
        <v>71.304743935999994</v>
      </c>
      <c r="P172" s="50">
        <v>256</v>
      </c>
      <c r="Q172" s="50">
        <v>48.537509601702006</v>
      </c>
      <c r="R172" s="50">
        <v>170.643</v>
      </c>
      <c r="S172" s="65">
        <f t="shared" si="193"/>
        <v>46.906474026223293</v>
      </c>
      <c r="T172" s="65">
        <f t="shared" si="194"/>
        <v>50.020803666133389</v>
      </c>
    </row>
    <row r="173" spans="1:20" ht="31" x14ac:dyDescent="0.35">
      <c r="A173" s="49" t="s">
        <v>65</v>
      </c>
      <c r="B173" s="50">
        <v>3077.0576590741321</v>
      </c>
      <c r="C173" s="50">
        <v>10986.210999999999</v>
      </c>
      <c r="D173" s="50">
        <v>2732.4255246713146</v>
      </c>
      <c r="E173" s="50">
        <v>9782.9709999999995</v>
      </c>
      <c r="F173" s="50">
        <v>2768.7741950054756</v>
      </c>
      <c r="G173" s="50">
        <v>9934.4272000000001</v>
      </c>
      <c r="H173" s="65">
        <f t="shared" si="189"/>
        <v>12.612681710484082</v>
      </c>
      <c r="I173" s="65">
        <f t="shared" si="189"/>
        <v>12.299331154104422</v>
      </c>
      <c r="J173" s="65">
        <f t="shared" si="190"/>
        <v>11.134294180607498</v>
      </c>
      <c r="K173" s="65">
        <f t="shared" si="191"/>
        <v>10.587261639000161</v>
      </c>
      <c r="N173" s="49" t="s">
        <v>65</v>
      </c>
      <c r="O173" s="50">
        <v>29833.43180041185</v>
      </c>
      <c r="P173" s="50">
        <v>107108.7016</v>
      </c>
      <c r="Q173" s="50">
        <v>25847.724505728798</v>
      </c>
      <c r="R173" s="50">
        <v>90872.673300000009</v>
      </c>
      <c r="S173" s="65">
        <f t="shared" si="193"/>
        <v>15.419954254772691</v>
      </c>
      <c r="T173" s="65">
        <f t="shared" si="194"/>
        <v>17.866788452893445</v>
      </c>
    </row>
    <row r="174" spans="1:20" x14ac:dyDescent="0.35">
      <c r="A174" s="49" t="s">
        <v>66</v>
      </c>
      <c r="B174" s="74">
        <v>375.24663786012155</v>
      </c>
      <c r="C174" s="74">
        <v>1339.7664903726018</v>
      </c>
      <c r="D174" s="74">
        <v>290.46549249740207</v>
      </c>
      <c r="E174" s="74">
        <v>1039.9608201378596</v>
      </c>
      <c r="F174" s="74">
        <v>493.4938253848054</v>
      </c>
      <c r="G174" s="74">
        <v>1770.6675000000014</v>
      </c>
      <c r="H174" s="65">
        <f t="shared" si="189"/>
        <v>29.188026651213221</v>
      </c>
      <c r="I174" s="65">
        <f t="shared" si="189"/>
        <v>28.828554348326236</v>
      </c>
      <c r="J174" s="65">
        <f t="shared" si="190"/>
        <v>-23.961229389745611</v>
      </c>
      <c r="K174" s="65">
        <f t="shared" si="191"/>
        <v>-24.335512434005778</v>
      </c>
      <c r="N174" s="49" t="s">
        <v>66</v>
      </c>
      <c r="O174" s="50">
        <v>4836.4659184708435</v>
      </c>
      <c r="P174" s="50">
        <v>17363.995812674562</v>
      </c>
      <c r="Q174" s="50">
        <v>5798.0492968784747</v>
      </c>
      <c r="R174" s="50">
        <v>20384.163387990135</v>
      </c>
      <c r="S174" s="65">
        <f t="shared" si="193"/>
        <v>-16.584601633610191</v>
      </c>
      <c r="T174" s="65">
        <f t="shared" si="194"/>
        <v>-14.816244934020602</v>
      </c>
    </row>
    <row r="175" spans="1:20" x14ac:dyDescent="0.35">
      <c r="A175" s="47" t="s">
        <v>67</v>
      </c>
      <c r="B175" s="48">
        <f t="shared" ref="B175:G175" si="220">SUM(B176:B177)</f>
        <v>154.43020529894162</v>
      </c>
      <c r="C175" s="48">
        <f t="shared" si="220"/>
        <v>551.37180000000001</v>
      </c>
      <c r="D175" s="48">
        <f t="shared" si="220"/>
        <v>111.32568048265649</v>
      </c>
      <c r="E175" s="48">
        <f t="shared" si="220"/>
        <v>398.58209999999997</v>
      </c>
      <c r="F175" s="48">
        <f t="shared" si="220"/>
        <v>168.56134871722861</v>
      </c>
      <c r="G175" s="48">
        <f t="shared" si="220"/>
        <v>604.8021</v>
      </c>
      <c r="H175" s="65">
        <f t="shared" si="189"/>
        <v>38.719300550783885</v>
      </c>
      <c r="I175" s="65">
        <f t="shared" si="189"/>
        <v>38.333306989952661</v>
      </c>
      <c r="J175" s="65">
        <f t="shared" si="190"/>
        <v>-8.3833829794473331</v>
      </c>
      <c r="K175" s="65">
        <f t="shared" si="191"/>
        <v>-8.8343443251933138</v>
      </c>
      <c r="N175" s="47" t="s">
        <v>67</v>
      </c>
      <c r="O175" s="48">
        <f t="shared" ref="O175:R175" si="221">SUM(O176:O177)</f>
        <v>1135.6561953093376</v>
      </c>
      <c r="P175" s="48">
        <f t="shared" si="221"/>
        <v>4077.2600804812528</v>
      </c>
      <c r="Q175" s="48">
        <f t="shared" si="221"/>
        <v>1059.5661206900836</v>
      </c>
      <c r="R175" s="48">
        <f t="shared" si="221"/>
        <v>3725.1095702400394</v>
      </c>
      <c r="S175" s="65">
        <f t="shared" si="193"/>
        <v>7.1812483556663125</v>
      </c>
      <c r="T175" s="65">
        <f t="shared" si="194"/>
        <v>9.4534269019775934</v>
      </c>
    </row>
    <row r="176" spans="1:20" x14ac:dyDescent="0.35">
      <c r="A176" s="49" t="s">
        <v>68</v>
      </c>
      <c r="B176" s="46">
        <v>154.43020529894162</v>
      </c>
      <c r="C176" s="46">
        <v>551.37180000000001</v>
      </c>
      <c r="D176" s="46">
        <v>111.32568048265649</v>
      </c>
      <c r="E176" s="46">
        <v>398.58209999999997</v>
      </c>
      <c r="F176" s="46">
        <v>157.08684230303581</v>
      </c>
      <c r="G176" s="46">
        <v>563.63130000000001</v>
      </c>
      <c r="H176" s="65">
        <f t="shared" si="189"/>
        <v>38.719300550783885</v>
      </c>
      <c r="I176" s="65">
        <f t="shared" si="189"/>
        <v>38.333306989952661</v>
      </c>
      <c r="J176" s="65">
        <f t="shared" si="190"/>
        <v>-1.6911900227577803</v>
      </c>
      <c r="K176" s="65">
        <f t="shared" si="191"/>
        <v>-2.1750921213921259</v>
      </c>
      <c r="N176" s="73" t="s">
        <v>68</v>
      </c>
      <c r="O176" s="46">
        <v>1080.4727073716838</v>
      </c>
      <c r="P176" s="46">
        <v>3879.1389999999997</v>
      </c>
      <c r="Q176" s="46">
        <v>973.33559954284306</v>
      </c>
      <c r="R176" s="46">
        <v>3421.9495000000002</v>
      </c>
      <c r="S176" s="65">
        <f t="shared" si="193"/>
        <v>11.007211477640496</v>
      </c>
      <c r="T176" s="65">
        <f t="shared" si="194"/>
        <v>13.3604981604784</v>
      </c>
    </row>
    <row r="177" spans="1:20" x14ac:dyDescent="0.35">
      <c r="A177" s="49" t="s">
        <v>69</v>
      </c>
      <c r="B177" s="74">
        <v>0</v>
      </c>
      <c r="C177" s="74">
        <v>0</v>
      </c>
      <c r="D177" s="74">
        <v>0</v>
      </c>
      <c r="E177" s="74">
        <v>0</v>
      </c>
      <c r="F177" s="74">
        <v>11.474506414192795</v>
      </c>
      <c r="G177" s="74">
        <v>41.170799999999986</v>
      </c>
      <c r="H177" s="65" t="str">
        <f t="shared" si="189"/>
        <v>0.00</v>
      </c>
      <c r="I177" s="65" t="str">
        <f t="shared" si="189"/>
        <v>0.00</v>
      </c>
      <c r="J177" s="65">
        <f t="shared" ref="J177" si="222">IFERROR(B177/F177*100-100,"0.00")</f>
        <v>-100</v>
      </c>
      <c r="K177" s="65">
        <f t="shared" ref="K177" si="223">IFERROR(C177/G177*100-100,"0.00")</f>
        <v>-100</v>
      </c>
      <c r="N177" s="73" t="s">
        <v>69</v>
      </c>
      <c r="O177" s="46">
        <v>55.183487937653901</v>
      </c>
      <c r="P177" s="46">
        <v>198.1210804812531</v>
      </c>
      <c r="Q177" s="46">
        <v>86.230521147240495</v>
      </c>
      <c r="R177" s="46">
        <v>303.16007024003926</v>
      </c>
      <c r="S177" s="65">
        <f t="shared" si="193"/>
        <v>-36.004691606320115</v>
      </c>
      <c r="T177" s="65">
        <f t="shared" si="194"/>
        <v>-34.648029232747334</v>
      </c>
    </row>
    <row r="178" spans="1:20" ht="18" x14ac:dyDescent="0.4">
      <c r="A178" s="43" t="s">
        <v>70</v>
      </c>
      <c r="B178" s="44">
        <f t="shared" ref="B178:G178" si="224">B179+B180+B186</f>
        <v>37204.782677025869</v>
      </c>
      <c r="C178" s="44">
        <f t="shared" si="224"/>
        <v>132834.55755</v>
      </c>
      <c r="D178" s="44">
        <f t="shared" si="224"/>
        <v>25947.172375753998</v>
      </c>
      <c r="E178" s="44">
        <f t="shared" si="224"/>
        <v>92899.30597999999</v>
      </c>
      <c r="F178" s="44">
        <f t="shared" si="224"/>
        <v>29830.417331951016</v>
      </c>
      <c r="G178" s="44">
        <f t="shared" si="224"/>
        <v>107032.24187239999</v>
      </c>
      <c r="H178" s="65">
        <f t="shared" si="189"/>
        <v>43.38665554089971</v>
      </c>
      <c r="I178" s="65">
        <f t="shared" si="189"/>
        <v>42.987674825684451</v>
      </c>
      <c r="J178" s="65">
        <f t="shared" si="190"/>
        <v>24.720959358407143</v>
      </c>
      <c r="K178" s="65">
        <f t="shared" si="191"/>
        <v>24.107049638706627</v>
      </c>
      <c r="N178" s="43" t="s">
        <v>70</v>
      </c>
      <c r="O178" s="44">
        <f t="shared" ref="O178:R178" si="225">O179+O180+O186</f>
        <v>277852.52306370699</v>
      </c>
      <c r="P178" s="44">
        <f t="shared" si="225"/>
        <v>997552.78510154062</v>
      </c>
      <c r="Q178" s="44">
        <f t="shared" si="225"/>
        <v>297949.44592756109</v>
      </c>
      <c r="R178" s="44">
        <f t="shared" si="225"/>
        <v>1047498.8873272138</v>
      </c>
      <c r="S178" s="65">
        <f t="shared" si="193"/>
        <v>-6.7450781125936885</v>
      </c>
      <c r="T178" s="65">
        <f t="shared" si="194"/>
        <v>-4.7681293822769675</v>
      </c>
    </row>
    <row r="179" spans="1:20" ht="31" x14ac:dyDescent="0.35">
      <c r="A179" s="47" t="s">
        <v>71</v>
      </c>
      <c r="B179" s="48">
        <v>150.3795800854752</v>
      </c>
      <c r="C179" s="48">
        <v>536.90959999999995</v>
      </c>
      <c r="D179" s="48">
        <v>78.557843764988988</v>
      </c>
      <c r="E179" s="48">
        <v>281.26259999999996</v>
      </c>
      <c r="F179" s="48">
        <v>83.559784951607327</v>
      </c>
      <c r="G179" s="48">
        <v>299.8144817828877</v>
      </c>
      <c r="H179" s="65">
        <f t="shared" si="189"/>
        <v>91.425289797089789</v>
      </c>
      <c r="I179" s="65">
        <f t="shared" si="189"/>
        <v>90.892639120878499</v>
      </c>
      <c r="J179" s="65">
        <f t="shared" si="190"/>
        <v>79.966451771705465</v>
      </c>
      <c r="K179" s="65">
        <f t="shared" si="191"/>
        <v>79.080609051035083</v>
      </c>
      <c r="N179" s="47" t="s">
        <v>71</v>
      </c>
      <c r="O179" s="48">
        <v>955.00416811622017</v>
      </c>
      <c r="P179" s="48">
        <v>3428.6788443863961</v>
      </c>
      <c r="Q179" s="48">
        <v>1277.6483743542242</v>
      </c>
      <c r="R179" s="48">
        <v>4491.819900403023</v>
      </c>
      <c r="S179" s="65">
        <f t="shared" si="193"/>
        <v>-25.252973565679341</v>
      </c>
      <c r="T179" s="65">
        <f t="shared" si="194"/>
        <v>-23.668381181561571</v>
      </c>
    </row>
    <row r="180" spans="1:20" ht="31" x14ac:dyDescent="0.35">
      <c r="A180" s="47" t="s">
        <v>72</v>
      </c>
      <c r="B180" s="48">
        <f t="shared" ref="B180:G180" si="226">B181+B185</f>
        <v>4990.2267481478157</v>
      </c>
      <c r="C180" s="48">
        <f t="shared" si="226"/>
        <v>17816.917999999998</v>
      </c>
      <c r="D180" s="48">
        <f t="shared" si="226"/>
        <v>3047.6947385191575</v>
      </c>
      <c r="E180" s="48">
        <f t="shared" si="226"/>
        <v>10911.7372</v>
      </c>
      <c r="F180" s="48">
        <f t="shared" si="226"/>
        <v>4831.6933371938612</v>
      </c>
      <c r="G180" s="48">
        <f t="shared" si="226"/>
        <v>17336.22980077743</v>
      </c>
      <c r="H180" s="65">
        <f t="shared" si="189"/>
        <v>63.737748570334617</v>
      </c>
      <c r="I180" s="65">
        <f t="shared" si="189"/>
        <v>63.282139896111119</v>
      </c>
      <c r="J180" s="65">
        <f t="shared" si="190"/>
        <v>3.2811149195579361</v>
      </c>
      <c r="K180" s="65">
        <f t="shared" si="191"/>
        <v>2.7727378140834986</v>
      </c>
      <c r="N180" s="47" t="s">
        <v>72</v>
      </c>
      <c r="O180" s="48">
        <f t="shared" ref="O180:R180" si="227">O181+O185</f>
        <v>43103.682220644405</v>
      </c>
      <c r="P180" s="48">
        <f t="shared" si="227"/>
        <v>154751.87258773536</v>
      </c>
      <c r="Q180" s="48">
        <f t="shared" si="227"/>
        <v>37602.056776156634</v>
      </c>
      <c r="R180" s="48">
        <f t="shared" si="227"/>
        <v>132197.30116167097</v>
      </c>
      <c r="S180" s="65">
        <f t="shared" si="193"/>
        <v>14.631182217607659</v>
      </c>
      <c r="T180" s="65">
        <f t="shared" si="194"/>
        <v>17.061294918934266</v>
      </c>
    </row>
    <row r="181" spans="1:20" ht="46.5" x14ac:dyDescent="0.35">
      <c r="A181" s="51" t="s">
        <v>73</v>
      </c>
      <c r="B181" s="52">
        <f t="shared" ref="B181:G181" si="228">SUM(B182:B184)</f>
        <v>1973.6059509964621</v>
      </c>
      <c r="C181" s="52">
        <f t="shared" si="228"/>
        <v>7046.4884999999995</v>
      </c>
      <c r="D181" s="52">
        <f t="shared" si="228"/>
        <v>532.78389007554097</v>
      </c>
      <c r="E181" s="52">
        <f t="shared" si="228"/>
        <v>1907.5394000000001</v>
      </c>
      <c r="F181" s="52">
        <f t="shared" si="228"/>
        <v>1488.6390964682259</v>
      </c>
      <c r="G181" s="52">
        <f t="shared" si="228"/>
        <v>5341.2722343391097</v>
      </c>
      <c r="H181" s="65">
        <f t="shared" si="189"/>
        <v>270.43273788113856</v>
      </c>
      <c r="I181" s="65">
        <f t="shared" si="189"/>
        <v>269.40198980948963</v>
      </c>
      <c r="J181" s="65">
        <f t="shared" si="190"/>
        <v>32.577866299414865</v>
      </c>
      <c r="K181" s="65">
        <f t="shared" si="191"/>
        <v>31.925282794949709</v>
      </c>
      <c r="N181" s="51" t="s">
        <v>73</v>
      </c>
      <c r="O181" s="52">
        <f t="shared" ref="O181:R181" si="229">SUM(O182:O184)</f>
        <v>17918.352014604381</v>
      </c>
      <c r="P181" s="52">
        <f t="shared" si="229"/>
        <v>64330.896691192087</v>
      </c>
      <c r="Q181" s="52">
        <f t="shared" si="229"/>
        <v>23104.112705703315</v>
      </c>
      <c r="R181" s="52">
        <f t="shared" si="229"/>
        <v>81226.975524534995</v>
      </c>
      <c r="S181" s="65">
        <f t="shared" si="193"/>
        <v>-22.445184358102679</v>
      </c>
      <c r="T181" s="65">
        <f t="shared" si="194"/>
        <v>-20.801068517243223</v>
      </c>
    </row>
    <row r="182" spans="1:20" x14ac:dyDescent="0.35">
      <c r="A182" s="58" t="s">
        <v>74</v>
      </c>
      <c r="B182" s="70">
        <v>262.98638404760038</v>
      </c>
      <c r="C182" s="71">
        <v>938.95669999999996</v>
      </c>
      <c r="D182" s="70">
        <v>145.6155299315885</v>
      </c>
      <c r="E182" s="71">
        <v>521.35090000000002</v>
      </c>
      <c r="F182" s="70">
        <v>276.70195790135335</v>
      </c>
      <c r="G182" s="71">
        <v>992.81315963833015</v>
      </c>
      <c r="H182" s="65">
        <f t="shared" si="189"/>
        <v>80.603253081009825</v>
      </c>
      <c r="I182" s="65">
        <f t="shared" si="189"/>
        <v>80.100715276409773</v>
      </c>
      <c r="J182" s="65">
        <f t="shared" si="190"/>
        <v>-4.9568040493022778</v>
      </c>
      <c r="K182" s="65">
        <f t="shared" si="191"/>
        <v>-5.4246319275168986</v>
      </c>
      <c r="N182" s="58" t="s">
        <v>74</v>
      </c>
      <c r="O182" s="46">
        <v>5862.6528788416072</v>
      </c>
      <c r="P182" s="46">
        <v>21048.236823212472</v>
      </c>
      <c r="Q182" s="46">
        <v>8433.2159669929533</v>
      </c>
      <c r="R182" s="46">
        <v>29648.601340788955</v>
      </c>
      <c r="S182" s="65">
        <f t="shared" si="193"/>
        <v>-30.48140944347162</v>
      </c>
      <c r="T182" s="65">
        <f t="shared" si="194"/>
        <v>-29.007656781922336</v>
      </c>
    </row>
    <row r="183" spans="1:20" ht="46.5" x14ac:dyDescent="0.35">
      <c r="A183" s="58" t="s">
        <v>75</v>
      </c>
      <c r="B183" s="70">
        <v>0.29957743139519999</v>
      </c>
      <c r="C183" s="71">
        <v>1.0695999999999999</v>
      </c>
      <c r="D183" s="70">
        <v>42.3595362037385</v>
      </c>
      <c r="E183" s="71">
        <v>151.6609</v>
      </c>
      <c r="F183" s="70">
        <v>5.7622873009053164</v>
      </c>
      <c r="G183" s="71">
        <v>20.675222919800131</v>
      </c>
      <c r="H183" s="65">
        <f t="shared" ref="H183" si="230">IFERROR(B183/D183*100-100,"0.00")</f>
        <v>-99.292774524361391</v>
      </c>
      <c r="I183" s="65">
        <f t="shared" ref="I183" si="231">IFERROR(C183/E183*100-100,"0.00")</f>
        <v>-99.294742415480854</v>
      </c>
      <c r="J183" s="65">
        <f t="shared" ref="J183" si="232">IFERROR(B183/F183*100-100,"0.00")</f>
        <v>-94.801067427718621</v>
      </c>
      <c r="K183" s="65">
        <f t="shared" ref="K183" si="233">IFERROR(C183/G183*100-100,"0.00")</f>
        <v>-94.826657956003601</v>
      </c>
      <c r="N183" s="58" t="s">
        <v>75</v>
      </c>
      <c r="O183" s="46">
        <v>109.46502444461498</v>
      </c>
      <c r="P183" s="46">
        <v>393.00395332705619</v>
      </c>
      <c r="Q183" s="46">
        <v>90.620375856225223</v>
      </c>
      <c r="R183" s="46">
        <v>318.59345327209769</v>
      </c>
      <c r="S183" s="65">
        <f t="shared" si="193"/>
        <v>20.795156067646374</v>
      </c>
      <c r="T183" s="65">
        <f t="shared" si="194"/>
        <v>23.355941338633698</v>
      </c>
    </row>
    <row r="184" spans="1:20" ht="46.5" x14ac:dyDescent="0.35">
      <c r="A184" s="58" t="s">
        <v>76</v>
      </c>
      <c r="B184" s="46">
        <v>1710.3199895174664</v>
      </c>
      <c r="C184" s="46">
        <v>6106.4621999999999</v>
      </c>
      <c r="D184" s="46">
        <v>344.80882394021398</v>
      </c>
      <c r="E184" s="46">
        <v>1234.5276000000001</v>
      </c>
      <c r="F184" s="46">
        <v>1206.1748512659672</v>
      </c>
      <c r="G184" s="46">
        <v>4327.7838517809796</v>
      </c>
      <c r="H184" s="65">
        <f t="shared" si="189"/>
        <v>396.01978568101168</v>
      </c>
      <c r="I184" s="65">
        <f t="shared" si="189"/>
        <v>394.63958521461973</v>
      </c>
      <c r="J184" s="65">
        <f t="shared" si="190"/>
        <v>41.797019538449376</v>
      </c>
      <c r="K184" s="65">
        <f t="shared" si="191"/>
        <v>41.099056910780206</v>
      </c>
      <c r="N184" s="58" t="s">
        <v>76</v>
      </c>
      <c r="O184" s="46">
        <v>11946.234111318159</v>
      </c>
      <c r="P184" s="46">
        <v>42889.655914652561</v>
      </c>
      <c r="Q184" s="46">
        <v>14580.276362854134</v>
      </c>
      <c r="R184" s="46">
        <v>51259.78073047394</v>
      </c>
      <c r="S184" s="65">
        <f t="shared" si="193"/>
        <v>-18.065790976683189</v>
      </c>
      <c r="T184" s="65">
        <f t="shared" si="194"/>
        <v>-16.328834607841657</v>
      </c>
    </row>
    <row r="185" spans="1:20" ht="46.5" x14ac:dyDescent="0.35">
      <c r="A185" s="51" t="s">
        <v>77</v>
      </c>
      <c r="B185" s="52">
        <v>3016.6207971513541</v>
      </c>
      <c r="C185" s="52">
        <v>10770.4295</v>
      </c>
      <c r="D185" s="52">
        <v>2514.9108484436165</v>
      </c>
      <c r="E185" s="52">
        <v>9004.1977999999999</v>
      </c>
      <c r="F185" s="52">
        <v>3343.0542407256348</v>
      </c>
      <c r="G185" s="52">
        <v>11994.957566438319</v>
      </c>
      <c r="H185" s="65">
        <f t="shared" si="189"/>
        <v>19.949412879515265</v>
      </c>
      <c r="I185" s="65">
        <f t="shared" si="189"/>
        <v>19.615647492772752</v>
      </c>
      <c r="J185" s="65">
        <f t="shared" si="190"/>
        <v>-9.7645272875807763</v>
      </c>
      <c r="K185" s="65">
        <f t="shared" si="191"/>
        <v>-10.208690273857471</v>
      </c>
      <c r="N185" s="51" t="s">
        <v>77</v>
      </c>
      <c r="O185" s="52">
        <v>25185.33020604002</v>
      </c>
      <c r="P185" s="52">
        <v>90420.97589654327</v>
      </c>
      <c r="Q185" s="52">
        <v>14497.944070453315</v>
      </c>
      <c r="R185" s="52">
        <v>50970.325637135975</v>
      </c>
      <c r="S185" s="65">
        <f t="shared" si="193"/>
        <v>73.716563422033801</v>
      </c>
      <c r="T185" s="65">
        <f t="shared" si="194"/>
        <v>77.399250968615206</v>
      </c>
    </row>
    <row r="186" spans="1:20" ht="31" x14ac:dyDescent="0.35">
      <c r="A186" s="47" t="s">
        <v>97</v>
      </c>
      <c r="B186" s="48">
        <v>32064.176348792578</v>
      </c>
      <c r="C186" s="48">
        <v>114480.72994999999</v>
      </c>
      <c r="D186" s="48">
        <v>22820.919793469853</v>
      </c>
      <c r="E186" s="48">
        <v>81706.306179999985</v>
      </c>
      <c r="F186" s="48">
        <v>24915.164209805549</v>
      </c>
      <c r="G186" s="48">
        <v>89396.197589839663</v>
      </c>
      <c r="H186" s="65">
        <f t="shared" si="189"/>
        <v>40.503435615104621</v>
      </c>
      <c r="I186" s="65">
        <f t="shared" si="189"/>
        <v>40.112477607049755</v>
      </c>
      <c r="J186" s="65">
        <f t="shared" si="190"/>
        <v>28.693417706528635</v>
      </c>
      <c r="K186" s="65">
        <f t="shared" si="191"/>
        <v>28.059954490739244</v>
      </c>
      <c r="N186" s="47" t="s">
        <v>97</v>
      </c>
      <c r="O186" s="48">
        <v>233793.83667494636</v>
      </c>
      <c r="P186" s="48">
        <v>839372.23366941884</v>
      </c>
      <c r="Q186" s="48">
        <v>259069.7407770502</v>
      </c>
      <c r="R186" s="48">
        <v>910809.7662651398</v>
      </c>
      <c r="S186" s="65">
        <f t="shared" si="193"/>
        <v>-9.7564092303067298</v>
      </c>
      <c r="T186" s="65">
        <f t="shared" si="194"/>
        <v>-7.8432989238419282</v>
      </c>
    </row>
    <row r="187" spans="1:20" ht="46.5" x14ac:dyDescent="0.35">
      <c r="A187" s="49" t="s">
        <v>78</v>
      </c>
      <c r="B187" s="46">
        <v>5809.3566414153911</v>
      </c>
      <c r="C187" s="46">
        <v>20741.508579999998</v>
      </c>
      <c r="D187" s="46">
        <v>4763.2059453419188</v>
      </c>
      <c r="E187" s="46">
        <v>17053.8246</v>
      </c>
      <c r="F187" s="46">
        <v>4521.1130442888698</v>
      </c>
      <c r="G187" s="46">
        <v>16221.860375063679</v>
      </c>
      <c r="H187" s="65">
        <f t="shared" si="189"/>
        <v>21.963163215660117</v>
      </c>
      <c r="I187" s="65">
        <f t="shared" si="189"/>
        <v>21.623794465436205</v>
      </c>
      <c r="J187" s="65">
        <f t="shared" si="190"/>
        <v>28.493947939520069</v>
      </c>
      <c r="K187" s="65">
        <f t="shared" si="191"/>
        <v>27.861466566953965</v>
      </c>
      <c r="N187" s="49" t="s">
        <v>78</v>
      </c>
      <c r="O187" s="46">
        <v>41427.53520475814</v>
      </c>
      <c r="P187" s="46">
        <v>148734.1294141252</v>
      </c>
      <c r="Q187" s="46">
        <v>47457.022121833135</v>
      </c>
      <c r="R187" s="46">
        <v>166844.33734630677</v>
      </c>
      <c r="S187" s="65">
        <f t="shared" si="193"/>
        <v>-12.705152256700629</v>
      </c>
      <c r="T187" s="65">
        <f t="shared" si="194"/>
        <v>-10.85455354387696</v>
      </c>
    </row>
    <row r="188" spans="1:20" ht="46.5" x14ac:dyDescent="0.35">
      <c r="A188" s="49" t="s">
        <v>98</v>
      </c>
      <c r="B188" s="46">
        <v>3073.0435007469478</v>
      </c>
      <c r="C188" s="46">
        <v>10971.878999999999</v>
      </c>
      <c r="D188" s="46">
        <v>3377.7667711773097</v>
      </c>
      <c r="E188" s="46">
        <v>12093.5023</v>
      </c>
      <c r="F188" s="46">
        <v>5.4335026195878111</v>
      </c>
      <c r="G188" s="46">
        <v>19.495535718541198</v>
      </c>
      <c r="H188" s="65">
        <f t="shared" si="189"/>
        <v>-9.0214420080919808</v>
      </c>
      <c r="I188" s="65">
        <f t="shared" si="189"/>
        <v>-9.274594506836948</v>
      </c>
      <c r="J188" s="65">
        <f t="shared" si="189"/>
        <v>62065.549695337213</v>
      </c>
      <c r="K188" s="65">
        <f t="shared" si="189"/>
        <v>61932.162001572979</v>
      </c>
      <c r="N188" s="49" t="s">
        <v>98</v>
      </c>
      <c r="O188" s="46">
        <v>17547.34892210535</v>
      </c>
      <c r="P188" s="46">
        <v>62998.912499999999</v>
      </c>
      <c r="Q188" s="46">
        <v>1351.9660847774237</v>
      </c>
      <c r="R188" s="46">
        <v>4753.0981811350312</v>
      </c>
      <c r="S188" s="65">
        <f t="shared" ref="S188" si="234">IFERROR(O188/Q188*100-100,"0.00")</f>
        <v>1197.9133958818352</v>
      </c>
      <c r="T188" s="65">
        <f t="shared" ref="T188" si="235">IFERROR(P188/R188*100-100,"0.00")</f>
        <v>1225.4283858482379</v>
      </c>
    </row>
    <row r="189" spans="1:20" ht="31" x14ac:dyDescent="0.35">
      <c r="A189" s="49" t="s">
        <v>79</v>
      </c>
      <c r="B189" s="46">
        <v>3601.6749317198614</v>
      </c>
      <c r="C189" s="46">
        <v>12859.28479</v>
      </c>
      <c r="D189" s="46">
        <v>5589.2325814562573</v>
      </c>
      <c r="E189" s="46">
        <v>20011.26829</v>
      </c>
      <c r="F189" s="46">
        <v>2912.4343613020596</v>
      </c>
      <c r="G189" s="46">
        <v>10449.88326939987</v>
      </c>
      <c r="H189" s="65">
        <f t="shared" si="189"/>
        <v>-35.560474909035605</v>
      </c>
      <c r="I189" s="65">
        <f t="shared" si="189"/>
        <v>-35.739781189051271</v>
      </c>
      <c r="J189" s="65">
        <f t="shared" si="190"/>
        <v>23.665445634615565</v>
      </c>
      <c r="K189" s="65">
        <f t="shared" si="191"/>
        <v>23.056731434077534</v>
      </c>
      <c r="N189" s="49" t="s">
        <v>79</v>
      </c>
      <c r="O189" s="46">
        <v>34292.513190776321</v>
      </c>
      <c r="P189" s="46">
        <v>123117.80243847839</v>
      </c>
      <c r="Q189" s="46">
        <v>29336.935938036975</v>
      </c>
      <c r="R189" s="46">
        <v>103139.67074855648</v>
      </c>
      <c r="S189" s="65">
        <f t="shared" si="193"/>
        <v>16.891938760087626</v>
      </c>
      <c r="T189" s="65">
        <f t="shared" si="194"/>
        <v>19.369978151885391</v>
      </c>
    </row>
    <row r="190" spans="1:20" x14ac:dyDescent="0.35">
      <c r="A190" s="49" t="s">
        <v>99</v>
      </c>
      <c r="B190" s="46">
        <v>7.477672273176001</v>
      </c>
      <c r="C190" s="46">
        <v>26.698</v>
      </c>
      <c r="D190" s="46">
        <v>53.333149401749992</v>
      </c>
      <c r="E190" s="46">
        <v>190.95</v>
      </c>
      <c r="F190" s="46">
        <v>469.57522008217614</v>
      </c>
      <c r="G190" s="46">
        <v>1684.846979304187</v>
      </c>
      <c r="H190" s="65">
        <f t="shared" si="189"/>
        <v>-85.979316134421566</v>
      </c>
      <c r="I190" s="65">
        <f t="shared" si="189"/>
        <v>-86.018329405603566</v>
      </c>
      <c r="J190" s="65">
        <f t="shared" si="190"/>
        <v>-98.407566678695815</v>
      </c>
      <c r="K190" s="65">
        <f t="shared" si="191"/>
        <v>-98.415405058860259</v>
      </c>
      <c r="N190" s="49" t="s">
        <v>99</v>
      </c>
      <c r="O190" s="46">
        <v>1855.3052813555055</v>
      </c>
      <c r="P190" s="74">
        <v>6660.9614705763615</v>
      </c>
      <c r="Q190" s="46">
        <v>2671.6866266251609</v>
      </c>
      <c r="R190" s="46">
        <v>9392.8309212471559</v>
      </c>
      <c r="S190" s="65">
        <f t="shared" si="193"/>
        <v>-30.556777772283027</v>
      </c>
      <c r="T190" s="65">
        <f t="shared" si="194"/>
        <v>-29.084622874357706</v>
      </c>
    </row>
    <row r="191" spans="1:20" ht="31" x14ac:dyDescent="0.35">
      <c r="A191" s="49" t="s">
        <v>80</v>
      </c>
      <c r="B191" s="46">
        <v>19572.623602637206</v>
      </c>
      <c r="C191" s="46">
        <v>69881.359580000004</v>
      </c>
      <c r="D191" s="46">
        <v>9037.3813460926194</v>
      </c>
      <c r="E191" s="46">
        <v>32356.760989999992</v>
      </c>
      <c r="F191" s="46">
        <v>17006.608081512848</v>
      </c>
      <c r="G191" s="46">
        <v>61020.111430353376</v>
      </c>
      <c r="H191" s="65">
        <f t="shared" si="189"/>
        <v>116.57405893466671</v>
      </c>
      <c r="I191" s="65">
        <f t="shared" si="189"/>
        <v>115.9714305198755</v>
      </c>
      <c r="J191" s="65">
        <f t="shared" si="190"/>
        <v>15.088343947396339</v>
      </c>
      <c r="K191" s="65">
        <f t="shared" si="191"/>
        <v>14.521848521631426</v>
      </c>
      <c r="N191" s="49" t="s">
        <v>80</v>
      </c>
      <c r="O191" s="46">
        <v>138671.13407595103</v>
      </c>
      <c r="P191" s="46">
        <v>497860.42784623889</v>
      </c>
      <c r="Q191" s="46">
        <v>178252.13000577746</v>
      </c>
      <c r="R191" s="46">
        <v>626679.82906789426</v>
      </c>
      <c r="S191" s="65">
        <f t="shared" si="193"/>
        <v>-22.2050619695504</v>
      </c>
      <c r="T191" s="65">
        <f t="shared" si="194"/>
        <v>-20.555855677253518</v>
      </c>
    </row>
    <row r="192" spans="1:20" ht="35.5" x14ac:dyDescent="0.4">
      <c r="A192" s="43" t="s">
        <v>81</v>
      </c>
      <c r="B192" s="44">
        <f t="shared" ref="B192:G192" si="236">B193+B196</f>
        <v>617.55949303525438</v>
      </c>
      <c r="C192" s="44">
        <f t="shared" si="236"/>
        <v>2204.9112</v>
      </c>
      <c r="D192" s="44">
        <f t="shared" si="236"/>
        <v>276.58337111051776</v>
      </c>
      <c r="E192" s="44">
        <f t="shared" si="236"/>
        <v>990.25831600000004</v>
      </c>
      <c r="F192" s="44">
        <f t="shared" si="236"/>
        <v>29.128180629571602</v>
      </c>
      <c r="G192" s="44">
        <f t="shared" si="236"/>
        <v>104.51260000000001</v>
      </c>
      <c r="H192" s="65">
        <f t="shared" ref="H192:K195" si="237">IFERROR(B192/D192*100-100,"0.00")</f>
        <v>123.28149756642043</v>
      </c>
      <c r="I192" s="65">
        <f t="shared" si="237"/>
        <v>122.66020535999215</v>
      </c>
      <c r="J192" s="65">
        <f t="shared" ref="J192" si="238">IFERROR(B192/F192*100-100,"0.00")</f>
        <v>2020.1444089106399</v>
      </c>
      <c r="K192" s="65">
        <f t="shared" ref="K192" si="239">IFERROR(C192/G192*100-100,"0.00")</f>
        <v>2009.7084944781777</v>
      </c>
      <c r="N192" s="43" t="s">
        <v>81</v>
      </c>
      <c r="O192" s="44">
        <f t="shared" ref="O192:R192" si="240">O193+O196</f>
        <v>1990.3820484578455</v>
      </c>
      <c r="P192" s="44">
        <f t="shared" si="240"/>
        <v>7145.9173160000009</v>
      </c>
      <c r="Q192" s="44">
        <f t="shared" si="240"/>
        <v>661.50650890843474</v>
      </c>
      <c r="R192" s="44">
        <f t="shared" si="240"/>
        <v>2325.6540379999997</v>
      </c>
      <c r="S192" s="65">
        <f t="shared" si="193"/>
        <v>200.88623795134157</v>
      </c>
      <c r="T192" s="65">
        <f t="shared" si="194"/>
        <v>207.26484675877668</v>
      </c>
    </row>
    <row r="193" spans="1:20" ht="31" x14ac:dyDescent="0.35">
      <c r="A193" s="47" t="s">
        <v>82</v>
      </c>
      <c r="B193" s="48">
        <f t="shared" ref="B193:G193" si="241">SUM(B194:B195)</f>
        <v>0</v>
      </c>
      <c r="C193" s="48">
        <f t="shared" si="241"/>
        <v>0</v>
      </c>
      <c r="D193" s="48">
        <f t="shared" si="241"/>
        <v>0</v>
      </c>
      <c r="E193" s="48">
        <f t="shared" si="241"/>
        <v>0</v>
      </c>
      <c r="F193" s="48">
        <f t="shared" si="241"/>
        <v>0</v>
      </c>
      <c r="G193" s="48">
        <f t="shared" si="241"/>
        <v>0</v>
      </c>
      <c r="H193" s="65" t="str">
        <f t="shared" si="237"/>
        <v>0.00</v>
      </c>
      <c r="I193" s="65" t="str">
        <f t="shared" si="237"/>
        <v>0.00</v>
      </c>
      <c r="J193" s="65" t="str">
        <f t="shared" si="237"/>
        <v>0.00</v>
      </c>
      <c r="K193" s="65" t="str">
        <f t="shared" si="237"/>
        <v>0.00</v>
      </c>
      <c r="N193" s="47" t="s">
        <v>82</v>
      </c>
      <c r="O193" s="48">
        <f t="shared" ref="O193:R193" si="242">SUM(O194:O195)</f>
        <v>0</v>
      </c>
      <c r="P193" s="48">
        <f t="shared" si="242"/>
        <v>0</v>
      </c>
      <c r="Q193" s="48">
        <f t="shared" si="242"/>
        <v>314.05264007672093</v>
      </c>
      <c r="R193" s="48">
        <f t="shared" si="242"/>
        <v>1104.1127799999999</v>
      </c>
      <c r="S193" s="65">
        <f t="shared" si="193"/>
        <v>-100</v>
      </c>
      <c r="T193" s="65">
        <f t="shared" si="194"/>
        <v>-100</v>
      </c>
    </row>
    <row r="194" spans="1:20" x14ac:dyDescent="0.35">
      <c r="A194" s="49" t="s">
        <v>83</v>
      </c>
      <c r="B194" s="46">
        <v>0</v>
      </c>
      <c r="C194" s="46">
        <v>0</v>
      </c>
      <c r="D194" s="46">
        <v>0</v>
      </c>
      <c r="E194" s="46">
        <v>0</v>
      </c>
      <c r="F194" s="46">
        <v>0</v>
      </c>
      <c r="G194" s="46">
        <v>0</v>
      </c>
      <c r="H194" s="65" t="str">
        <f t="shared" si="237"/>
        <v>0.00</v>
      </c>
      <c r="I194" s="65" t="str">
        <f t="shared" si="237"/>
        <v>0.00</v>
      </c>
      <c r="J194" s="65" t="str">
        <f t="shared" si="237"/>
        <v>0.00</v>
      </c>
      <c r="K194" s="65" t="str">
        <f t="shared" si="237"/>
        <v>0.00</v>
      </c>
      <c r="N194" s="49" t="s">
        <v>83</v>
      </c>
      <c r="O194" s="46">
        <v>0</v>
      </c>
      <c r="P194" s="46">
        <v>0</v>
      </c>
      <c r="Q194" s="46">
        <v>311.76547245802522</v>
      </c>
      <c r="R194" s="46">
        <v>1096.0717999999999</v>
      </c>
      <c r="S194" s="65">
        <f t="shared" ref="S194" si="243">IFERROR(O194/Q194*100-100,"0.00")</f>
        <v>-100</v>
      </c>
      <c r="T194" s="65">
        <f t="shared" ref="T194" si="244">IFERROR(P194/R194*100-100,"0.00")</f>
        <v>-100</v>
      </c>
    </row>
    <row r="195" spans="1:20" x14ac:dyDescent="0.35">
      <c r="A195" s="49" t="s">
        <v>84</v>
      </c>
      <c r="B195" s="74">
        <v>0</v>
      </c>
      <c r="C195" s="74">
        <v>0</v>
      </c>
      <c r="D195" s="74">
        <v>0</v>
      </c>
      <c r="E195" s="74">
        <v>0</v>
      </c>
      <c r="F195" s="74">
        <v>0</v>
      </c>
      <c r="G195" s="74">
        <v>0</v>
      </c>
      <c r="H195" s="65" t="str">
        <f t="shared" si="237"/>
        <v>0.00</v>
      </c>
      <c r="I195" s="65" t="str">
        <f t="shared" si="237"/>
        <v>0.00</v>
      </c>
      <c r="J195" s="65" t="str">
        <f t="shared" ref="J195" si="245">IFERROR(B195/F195*100-100,"0.00")</f>
        <v>0.00</v>
      </c>
      <c r="K195" s="65" t="str">
        <f t="shared" ref="K195" si="246">IFERROR(C195/G195*100-100,"0.00")</f>
        <v>0.00</v>
      </c>
      <c r="N195" s="49" t="s">
        <v>84</v>
      </c>
      <c r="O195" s="46">
        <v>0</v>
      </c>
      <c r="P195" s="46">
        <v>0</v>
      </c>
      <c r="Q195" s="46">
        <v>2.2871676186957202</v>
      </c>
      <c r="R195" s="46">
        <v>8.0409800000000011</v>
      </c>
      <c r="S195" s="65">
        <f t="shared" ref="S195" si="247">IFERROR(O195/Q195*100-100,"0.00")</f>
        <v>-100</v>
      </c>
      <c r="T195" s="65">
        <f t="shared" ref="T195" si="248">IFERROR(P195/R195*100-100,"0.00")</f>
        <v>-100</v>
      </c>
    </row>
    <row r="196" spans="1:20" ht="31" x14ac:dyDescent="0.35">
      <c r="A196" s="47" t="s">
        <v>85</v>
      </c>
      <c r="B196" s="48">
        <v>617.55949303525438</v>
      </c>
      <c r="C196" s="48">
        <v>2204.9112</v>
      </c>
      <c r="D196" s="48">
        <v>276.58337111051776</v>
      </c>
      <c r="E196" s="48">
        <v>990.25831600000004</v>
      </c>
      <c r="F196" s="48">
        <v>29.128180629571602</v>
      </c>
      <c r="G196" s="48">
        <v>104.51260000000001</v>
      </c>
      <c r="H196" s="65">
        <f t="shared" ref="H196:I196" si="249">IFERROR(B196/D196*100-100,"0.00")</f>
        <v>123.28149756642043</v>
      </c>
      <c r="I196" s="65">
        <f t="shared" si="249"/>
        <v>122.66020535999215</v>
      </c>
      <c r="J196" s="65">
        <f t="shared" ref="J196" si="250">IFERROR(B196/F196*100-100,"0.00")</f>
        <v>2020.1444089106399</v>
      </c>
      <c r="K196" s="65">
        <f t="shared" ref="K196" si="251">IFERROR(C196/G196*100-100,"0.00")</f>
        <v>2009.7084944781777</v>
      </c>
      <c r="N196" s="47" t="s">
        <v>85</v>
      </c>
      <c r="O196" s="48">
        <v>1990.3820484578455</v>
      </c>
      <c r="P196" s="48">
        <v>7145.9173160000009</v>
      </c>
      <c r="Q196" s="48">
        <v>347.45386883171381</v>
      </c>
      <c r="R196" s="48">
        <v>1221.541258</v>
      </c>
      <c r="S196" s="65">
        <f t="shared" ref="S196" si="252">IFERROR(O196/Q196*100-100,"0.00")</f>
        <v>472.84785895472908</v>
      </c>
      <c r="T196" s="65">
        <f t="shared" ref="T196" si="253">IFERROR(P196/R196*100-100,"0.00")</f>
        <v>484.99189193984648</v>
      </c>
    </row>
    <row r="197" spans="1:20" ht="18" x14ac:dyDescent="0.4">
      <c r="A197" s="43" t="s">
        <v>86</v>
      </c>
      <c r="B197" s="44">
        <f t="shared" ref="B197:G197" si="254">SUM(B198:B200)</f>
        <v>19965.21393072058</v>
      </c>
      <c r="C197" s="44">
        <f t="shared" si="254"/>
        <v>71283.049329999994</v>
      </c>
      <c r="D197" s="44">
        <f t="shared" si="254"/>
        <v>14308.729964928596</v>
      </c>
      <c r="E197" s="44">
        <f t="shared" si="254"/>
        <v>51229.901429999998</v>
      </c>
      <c r="F197" s="44">
        <f t="shared" si="254"/>
        <v>6611.6851486541045</v>
      </c>
      <c r="G197" s="44">
        <f t="shared" si="254"/>
        <v>23722.882457193475</v>
      </c>
      <c r="H197" s="65">
        <f t="shared" si="189"/>
        <v>39.531698338401128</v>
      </c>
      <c r="I197" s="65">
        <f t="shared" si="189"/>
        <v>39.143444239104014</v>
      </c>
      <c r="J197" s="65">
        <f t="shared" si="190"/>
        <v>201.96861286996949</v>
      </c>
      <c r="K197" s="65">
        <f t="shared" si="191"/>
        <v>200.48224307744221</v>
      </c>
      <c r="N197" s="43" t="s">
        <v>86</v>
      </c>
      <c r="O197" s="44">
        <f t="shared" ref="O197:R197" si="255">SUM(O198:O200)</f>
        <v>151697.49930016088</v>
      </c>
      <c r="P197" s="44">
        <f t="shared" si="255"/>
        <v>544627.99636020535</v>
      </c>
      <c r="Q197" s="44">
        <f t="shared" si="255"/>
        <v>102835.91449501333</v>
      </c>
      <c r="R197" s="44">
        <f t="shared" si="255"/>
        <v>361539.5412985346</v>
      </c>
      <c r="S197" s="65">
        <f t="shared" si="193"/>
        <v>47.514124851310498</v>
      </c>
      <c r="T197" s="65">
        <f t="shared" si="194"/>
        <v>50.641336326332521</v>
      </c>
    </row>
    <row r="198" spans="1:20" x14ac:dyDescent="0.35">
      <c r="A198" s="45" t="s">
        <v>87</v>
      </c>
      <c r="B198" s="46">
        <v>4338.8217553799532</v>
      </c>
      <c r="C198" s="46">
        <v>15491.1661</v>
      </c>
      <c r="D198" s="46">
        <v>6844.2666918673958</v>
      </c>
      <c r="E198" s="46">
        <v>24504.698100000001</v>
      </c>
      <c r="F198" s="46">
        <v>1104.8625290917807</v>
      </c>
      <c r="G198" s="46">
        <v>3964.2728471934756</v>
      </c>
      <c r="H198" s="65">
        <f t="shared" si="189"/>
        <v>-36.606477352270659</v>
      </c>
      <c r="I198" s="65">
        <f t="shared" si="189"/>
        <v>-36.782873076897857</v>
      </c>
      <c r="J198" s="65">
        <f t="shared" si="190"/>
        <v>292.70240786847501</v>
      </c>
      <c r="K198" s="65">
        <f t="shared" si="191"/>
        <v>290.76942221489725</v>
      </c>
      <c r="N198" s="45" t="s">
        <v>87</v>
      </c>
      <c r="O198" s="46">
        <v>42511.218845414209</v>
      </c>
      <c r="P198" s="46">
        <v>152624.79638373043</v>
      </c>
      <c r="Q198" s="46">
        <v>24520.604392286365</v>
      </c>
      <c r="R198" s="46">
        <v>86206.925935198742</v>
      </c>
      <c r="S198" s="65">
        <f t="shared" si="193"/>
        <v>73.369376077807004</v>
      </c>
      <c r="T198" s="65">
        <f t="shared" si="194"/>
        <v>77.044703459740163</v>
      </c>
    </row>
    <row r="199" spans="1:20" x14ac:dyDescent="0.35">
      <c r="A199" s="45" t="s">
        <v>88</v>
      </c>
      <c r="B199" s="46">
        <v>0</v>
      </c>
      <c r="C199" s="46">
        <v>0</v>
      </c>
      <c r="D199" s="46">
        <v>0</v>
      </c>
      <c r="E199" s="46">
        <v>0</v>
      </c>
      <c r="F199" s="46">
        <v>37.649696447007997</v>
      </c>
      <c r="G199" s="46">
        <v>135.08799999999999</v>
      </c>
      <c r="H199" s="65" t="str">
        <f t="shared" ref="H199" si="256">IFERROR(B199/D199*100-100,"0.00")</f>
        <v>0.00</v>
      </c>
      <c r="I199" s="65" t="str">
        <f t="shared" ref="I199" si="257">IFERROR(C199/E199*100-100,"0.00")</f>
        <v>0.00</v>
      </c>
      <c r="J199" s="65">
        <f t="shared" ref="J199" si="258">IFERROR(B199/F199*100-100,"0.00")</f>
        <v>-100</v>
      </c>
      <c r="K199" s="65">
        <f t="shared" ref="K199" si="259">IFERROR(C199/G199*100-100,"0.00")</f>
        <v>-100</v>
      </c>
      <c r="N199" s="45" t="s">
        <v>88</v>
      </c>
      <c r="O199" s="46">
        <v>0</v>
      </c>
      <c r="P199" s="46">
        <v>0</v>
      </c>
      <c r="Q199" s="46">
        <v>7657.3416029784357</v>
      </c>
      <c r="R199" s="46">
        <v>26920.864994507872</v>
      </c>
      <c r="S199" s="65">
        <f t="shared" si="193"/>
        <v>-100</v>
      </c>
      <c r="T199" s="65">
        <f t="shared" si="194"/>
        <v>-100</v>
      </c>
    </row>
    <row r="200" spans="1:20" x14ac:dyDescent="0.35">
      <c r="A200" s="59" t="s">
        <v>89</v>
      </c>
      <c r="B200" s="77">
        <v>15626.392175340628</v>
      </c>
      <c r="C200" s="77">
        <v>55791.883229999999</v>
      </c>
      <c r="D200" s="79">
        <v>7464.4632730612011</v>
      </c>
      <c r="E200" s="77">
        <v>26725.203329999997</v>
      </c>
      <c r="F200" s="77">
        <v>5469.1729231153158</v>
      </c>
      <c r="G200" s="77">
        <v>19623.52161</v>
      </c>
      <c r="H200" s="66">
        <f t="shared" si="189"/>
        <v>109.34381486925307</v>
      </c>
      <c r="I200" s="66">
        <f t="shared" si="189"/>
        <v>108.76130497900314</v>
      </c>
      <c r="J200" s="66">
        <f t="shared" si="190"/>
        <v>185.71764679986791</v>
      </c>
      <c r="K200" s="66">
        <f t="shared" si="191"/>
        <v>184.31126858274445</v>
      </c>
      <c r="N200" s="59" t="s">
        <v>89</v>
      </c>
      <c r="O200" s="60">
        <v>109186.28045474668</v>
      </c>
      <c r="P200" s="60">
        <v>392003.19997647498</v>
      </c>
      <c r="Q200" s="60">
        <v>70657.968499748531</v>
      </c>
      <c r="R200" s="60">
        <v>248411.75036882795</v>
      </c>
      <c r="S200" s="66">
        <f t="shared" si="193"/>
        <v>54.527907853924887</v>
      </c>
      <c r="T200" s="66">
        <f t="shared" si="194"/>
        <v>57.803807345848327</v>
      </c>
    </row>
    <row r="201" spans="1:20" x14ac:dyDescent="0.35">
      <c r="A201" s="56" t="s">
        <v>90</v>
      </c>
      <c r="B201" s="56"/>
      <c r="C201" s="56"/>
      <c r="D201" s="56"/>
      <c r="E201" s="56"/>
      <c r="F201" s="56"/>
      <c r="G201" s="56"/>
      <c r="H201" s="56"/>
      <c r="I201" s="56"/>
      <c r="J201" s="16" t="s">
        <v>108</v>
      </c>
      <c r="K201" s="56"/>
      <c r="N201" s="56" t="s">
        <v>90</v>
      </c>
      <c r="O201" s="56"/>
      <c r="P201" s="56"/>
      <c r="Q201" s="56"/>
      <c r="R201" s="56"/>
      <c r="S201" s="16" t="s">
        <v>109</v>
      </c>
      <c r="T201" s="56"/>
    </row>
    <row r="202" spans="1:20" x14ac:dyDescent="0.35">
      <c r="A202" s="64" t="s">
        <v>102</v>
      </c>
      <c r="B202" s="62"/>
      <c r="C202" s="62"/>
      <c r="D202" s="62"/>
      <c r="E202" s="62"/>
      <c r="F202" s="62"/>
      <c r="G202" s="62"/>
      <c r="H202" s="56"/>
      <c r="I202" s="56"/>
      <c r="J202" s="56"/>
      <c r="K202" s="56"/>
      <c r="N202" s="64" t="s">
        <v>102</v>
      </c>
      <c r="O202" s="56"/>
      <c r="P202" s="56"/>
      <c r="Q202" s="56"/>
      <c r="R202" s="56"/>
      <c r="S202" s="56"/>
      <c r="T202" s="56"/>
    </row>
    <row r="203" spans="1:20" x14ac:dyDescent="0.3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</row>
    <row r="204" spans="1:20" x14ac:dyDescent="0.3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</row>
    <row r="205" spans="1:20" x14ac:dyDescent="0.3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</row>
    <row r="206" spans="1:20" x14ac:dyDescent="0.3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</row>
    <row r="209" spans="1:11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</row>
    <row r="210" spans="1:11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</row>
    <row r="211" spans="1:11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</row>
    <row r="212" spans="1:11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</row>
    <row r="213" spans="1:11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</row>
    <row r="214" spans="1:11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</row>
    <row r="215" spans="1:11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</row>
    <row r="216" spans="1:11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</row>
    <row r="217" spans="1:11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</row>
    <row r="218" spans="1:11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</row>
    <row r="219" spans="1:11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</row>
    <row r="220" spans="1:11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</row>
    <row r="221" spans="1:11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</row>
    <row r="222" spans="1:11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</row>
    <row r="223" spans="1:11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</row>
    <row r="224" spans="1:11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</row>
    <row r="225" spans="1:11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</row>
    <row r="226" spans="1:11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</row>
    <row r="227" spans="1:11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</row>
    <row r="228" spans="1:11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</row>
    <row r="229" spans="1:11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</row>
    <row r="230" spans="1:11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</row>
    <row r="231" spans="1:11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</row>
    <row r="232" spans="1:11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</row>
    <row r="233" spans="1:11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</row>
    <row r="234" spans="1:11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</row>
    <row r="235" spans="1:11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</row>
    <row r="236" spans="1:11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</row>
    <row r="237" spans="1:11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</row>
    <row r="238" spans="1:11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</row>
    <row r="239" spans="1:11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</row>
    <row r="240" spans="1:11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</row>
    <row r="241" spans="1:11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</row>
    <row r="242" spans="1:11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</row>
    <row r="243" spans="1:11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</row>
    <row r="244" spans="1:11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</row>
    <row r="245" spans="1:11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</row>
    <row r="246" spans="1:11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</row>
    <row r="247" spans="1:11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</row>
    <row r="248" spans="1:11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</row>
    <row r="249" spans="1:11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</row>
    <row r="250" spans="1:11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</row>
    <row r="251" spans="1:11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</row>
    <row r="252" spans="1:11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</row>
    <row r="253" spans="1:11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</row>
    <row r="254" spans="1:11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</row>
    <row r="255" spans="1:11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</row>
    <row r="256" spans="1:11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</row>
    <row r="257" spans="1:11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</row>
    <row r="258" spans="1:11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</row>
    <row r="259" spans="1:11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</row>
    <row r="260" spans="1:11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</row>
    <row r="261" spans="1:11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</row>
    <row r="262" spans="1:11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</row>
    <row r="263" spans="1:11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</row>
    <row r="264" spans="1:11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</row>
    <row r="265" spans="1:11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</row>
    <row r="266" spans="1:11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</row>
    <row r="267" spans="1:11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</row>
    <row r="268" spans="1:11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</row>
    <row r="269" spans="1:11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</row>
    <row r="270" spans="1:11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</row>
    <row r="271" spans="1:11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</row>
    <row r="272" spans="1:11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</row>
    <row r="273" spans="1:11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</row>
    <row r="274" spans="1:11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</row>
    <row r="275" spans="1:11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</row>
    <row r="276" spans="1:11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</row>
    <row r="277" spans="1:11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</row>
    <row r="278" spans="1:11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</row>
    <row r="279" spans="1:11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</row>
    <row r="280" spans="1:11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</row>
    <row r="281" spans="1:11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</row>
    <row r="282" spans="1:11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</row>
    <row r="283" spans="1:11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</row>
    <row r="284" spans="1:11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</row>
    <row r="285" spans="1:11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</row>
    <row r="286" spans="1:11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</row>
    <row r="287" spans="1:11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</row>
    <row r="288" spans="1:11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</row>
    <row r="289" spans="1:11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</row>
    <row r="290" spans="1:11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</row>
    <row r="291" spans="1:11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</row>
    <row r="292" spans="1:11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</row>
    <row r="293" spans="1:11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</row>
    <row r="294" spans="1:11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</row>
    <row r="295" spans="1:11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</row>
    <row r="296" spans="1:11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</row>
    <row r="297" spans="1:11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</row>
    <row r="298" spans="1:11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</row>
    <row r="299" spans="1:11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</row>
    <row r="300" spans="1:11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</row>
    <row r="301" spans="1:11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</row>
    <row r="302" spans="1:11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</row>
    <row r="303" spans="1:11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</row>
    <row r="304" spans="1:11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</row>
    <row r="305" spans="1:11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</row>
    <row r="306" spans="1:11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</row>
    <row r="307" spans="1:11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</row>
    <row r="308" spans="1:11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</row>
    <row r="309" spans="1:11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</row>
    <row r="310" spans="1:11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</row>
    <row r="311" spans="1:11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</row>
    <row r="312" spans="1:11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</row>
    <row r="313" spans="1:11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</row>
    <row r="314" spans="1:11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</row>
    <row r="315" spans="1:11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</row>
    <row r="316" spans="1:11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</row>
    <row r="317" spans="1:11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</row>
    <row r="318" spans="1:11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</row>
    <row r="319" spans="1:11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</row>
    <row r="320" spans="1:11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</row>
    <row r="321" spans="1:11" x14ac:dyDescent="0.35">
      <c r="A321" s="62"/>
      <c r="H321" s="62"/>
      <c r="I321" s="62"/>
      <c r="J321" s="62"/>
      <c r="K321" s="62"/>
    </row>
  </sheetData>
  <mergeCells count="84">
    <mergeCell ref="B104:C104"/>
    <mergeCell ref="D104:E104"/>
    <mergeCell ref="F104:G104"/>
    <mergeCell ref="H104:K104"/>
    <mergeCell ref="B54:G54"/>
    <mergeCell ref="H56:K56"/>
    <mergeCell ref="B57:C57"/>
    <mergeCell ref="D57:E57"/>
    <mergeCell ref="F4:G4"/>
    <mergeCell ref="H4:K4"/>
    <mergeCell ref="B56:C56"/>
    <mergeCell ref="B1:G1"/>
    <mergeCell ref="B102:G102"/>
    <mergeCell ref="B105:C105"/>
    <mergeCell ref="D105:E105"/>
    <mergeCell ref="F105:G105"/>
    <mergeCell ref="H105:K105"/>
    <mergeCell ref="B3:C3"/>
    <mergeCell ref="D3:E3"/>
    <mergeCell ref="F3:G3"/>
    <mergeCell ref="H3:K3"/>
    <mergeCell ref="H5:I5"/>
    <mergeCell ref="J5:K5"/>
    <mergeCell ref="F57:G57"/>
    <mergeCell ref="H57:K57"/>
    <mergeCell ref="D56:E56"/>
    <mergeCell ref="F56:G56"/>
    <mergeCell ref="B4:C4"/>
    <mergeCell ref="D4:E4"/>
    <mergeCell ref="B155:G155"/>
    <mergeCell ref="B157:C157"/>
    <mergeCell ref="D157:E157"/>
    <mergeCell ref="F157:G157"/>
    <mergeCell ref="H157:K157"/>
    <mergeCell ref="B158:C158"/>
    <mergeCell ref="D158:E158"/>
    <mergeCell ref="F158:G158"/>
    <mergeCell ref="H158:K158"/>
    <mergeCell ref="H159:I159"/>
    <mergeCell ref="J159:K159"/>
    <mergeCell ref="H106:I106"/>
    <mergeCell ref="J106:K106"/>
    <mergeCell ref="O1:R1"/>
    <mergeCell ref="O3:P3"/>
    <mergeCell ref="Q3:R3"/>
    <mergeCell ref="O54:R54"/>
    <mergeCell ref="O56:P56"/>
    <mergeCell ref="Q56:R56"/>
    <mergeCell ref="H58:I58"/>
    <mergeCell ref="O105:P105"/>
    <mergeCell ref="J58:K58"/>
    <mergeCell ref="Q5:R5"/>
    <mergeCell ref="O58:P58"/>
    <mergeCell ref="Q58:R58"/>
    <mergeCell ref="O106:P106"/>
    <mergeCell ref="Q106:R106"/>
    <mergeCell ref="S56:T56"/>
    <mergeCell ref="O57:P57"/>
    <mergeCell ref="Q57:R57"/>
    <mergeCell ref="S57:T57"/>
    <mergeCell ref="S3:T3"/>
    <mergeCell ref="O4:P4"/>
    <mergeCell ref="Q4:R4"/>
    <mergeCell ref="S4:T4"/>
    <mergeCell ref="S5:T5"/>
    <mergeCell ref="O5:P5"/>
    <mergeCell ref="S105:T105"/>
    <mergeCell ref="S106:T106"/>
    <mergeCell ref="S58:T58"/>
    <mergeCell ref="O102:R102"/>
    <mergeCell ref="O104:P104"/>
    <mergeCell ref="Q104:R104"/>
    <mergeCell ref="S104:T104"/>
    <mergeCell ref="Q105:R105"/>
    <mergeCell ref="S159:T159"/>
    <mergeCell ref="O155:R155"/>
    <mergeCell ref="O157:P157"/>
    <mergeCell ref="Q157:R157"/>
    <mergeCell ref="S157:T157"/>
    <mergeCell ref="O158:P158"/>
    <mergeCell ref="Q158:R158"/>
    <mergeCell ref="S158:T158"/>
    <mergeCell ref="O159:P159"/>
    <mergeCell ref="Q159:R159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1" max="16383" man="1"/>
    <brk id="154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2022-05-31T06:16:18Z</cp:lastPrinted>
  <dcterms:created xsi:type="dcterms:W3CDTF">2006-10-13T05:00:31Z</dcterms:created>
  <dcterms:modified xsi:type="dcterms:W3CDTF">2025-04-22T05:46:04Z</dcterms:modified>
</cp:coreProperties>
</file>