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Services April, 2025\"/>
    </mc:Choice>
  </mc:AlternateContent>
  <xr:revisionPtr revIDLastSave="0" documentId="13_ncr:1_{8ED845A7-ADC3-4B97-8E40-B881F52DD88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8" i="2" l="1"/>
  <c r="J138" i="2"/>
  <c r="I138" i="2"/>
  <c r="H138" i="2"/>
  <c r="K137" i="2"/>
  <c r="J137" i="2"/>
  <c r="I137" i="2"/>
  <c r="H137" i="2"/>
  <c r="R197" i="2"/>
  <c r="Q197" i="2"/>
  <c r="P197" i="2"/>
  <c r="O197" i="2"/>
  <c r="R193" i="2"/>
  <c r="Q193" i="2"/>
  <c r="P193" i="2"/>
  <c r="O193" i="2"/>
  <c r="R192" i="2"/>
  <c r="Q192" i="2"/>
  <c r="P192" i="2"/>
  <c r="O192" i="2"/>
  <c r="R181" i="2"/>
  <c r="Q181" i="2"/>
  <c r="Q180" i="2" s="1"/>
  <c r="Q178" i="2" s="1"/>
  <c r="P181" i="2"/>
  <c r="P180" i="2" s="1"/>
  <c r="P178" i="2" s="1"/>
  <c r="O181" i="2"/>
  <c r="O180" i="2" s="1"/>
  <c r="O178" i="2" s="1"/>
  <c r="R180" i="2"/>
  <c r="R178" i="2" s="1"/>
  <c r="R175" i="2"/>
  <c r="Q175" i="2"/>
  <c r="P175" i="2"/>
  <c r="O175" i="2"/>
  <c r="R169" i="2"/>
  <c r="Q169" i="2"/>
  <c r="P169" i="2"/>
  <c r="O169" i="2"/>
  <c r="R166" i="2"/>
  <c r="Q166" i="2"/>
  <c r="P166" i="2"/>
  <c r="O166" i="2"/>
  <c r="R161" i="2"/>
  <c r="Q161" i="2"/>
  <c r="P161" i="2"/>
  <c r="O161" i="2"/>
  <c r="R147" i="2"/>
  <c r="R146" i="2" s="1"/>
  <c r="Q147" i="2"/>
  <c r="Q146" i="2" s="1"/>
  <c r="P147" i="2"/>
  <c r="P146" i="2" s="1"/>
  <c r="O147" i="2"/>
  <c r="O146" i="2" s="1"/>
  <c r="R143" i="2"/>
  <c r="Q143" i="2"/>
  <c r="P143" i="2"/>
  <c r="O143" i="2"/>
  <c r="R140" i="2"/>
  <c r="R137" i="2" s="1"/>
  <c r="Q140" i="2"/>
  <c r="Q137" i="2" s="1"/>
  <c r="P140" i="2"/>
  <c r="P137" i="2" s="1"/>
  <c r="O140" i="2"/>
  <c r="O137" i="2" s="1"/>
  <c r="O133" i="2" s="1"/>
  <c r="R134" i="2"/>
  <c r="Q134" i="2"/>
  <c r="P134" i="2"/>
  <c r="O134" i="2"/>
  <c r="R126" i="2"/>
  <c r="Q126" i="2"/>
  <c r="P126" i="2"/>
  <c r="O126" i="2"/>
  <c r="R122" i="2"/>
  <c r="Q122" i="2"/>
  <c r="P122" i="2"/>
  <c r="O122" i="2"/>
  <c r="R118" i="2"/>
  <c r="Q118" i="2"/>
  <c r="P118" i="2"/>
  <c r="P113" i="2" s="1"/>
  <c r="O118" i="2"/>
  <c r="O113" i="2" s="1"/>
  <c r="R114" i="2"/>
  <c r="Q114" i="2"/>
  <c r="P114" i="2"/>
  <c r="O114" i="2"/>
  <c r="R109" i="2"/>
  <c r="Q109" i="2"/>
  <c r="P109" i="2"/>
  <c r="O109" i="2"/>
  <c r="G197" i="2"/>
  <c r="F197" i="2"/>
  <c r="E197" i="2"/>
  <c r="D197" i="2"/>
  <c r="C197" i="2"/>
  <c r="B197" i="2"/>
  <c r="G193" i="2"/>
  <c r="G192" i="2" s="1"/>
  <c r="F193" i="2"/>
  <c r="F192" i="2" s="1"/>
  <c r="E193" i="2"/>
  <c r="E192" i="2" s="1"/>
  <c r="D193" i="2"/>
  <c r="C193" i="2"/>
  <c r="C192" i="2" s="1"/>
  <c r="B193" i="2"/>
  <c r="B192" i="2" s="1"/>
  <c r="D192" i="2"/>
  <c r="G181" i="2"/>
  <c r="G180" i="2" s="1"/>
  <c r="G178" i="2" s="1"/>
  <c r="F181" i="2"/>
  <c r="E181" i="2"/>
  <c r="D181" i="2"/>
  <c r="C181" i="2"/>
  <c r="B181" i="2"/>
  <c r="B180" i="2" s="1"/>
  <c r="B178" i="2" s="1"/>
  <c r="F180" i="2"/>
  <c r="F178" i="2" s="1"/>
  <c r="E180" i="2"/>
  <c r="E178" i="2" s="1"/>
  <c r="D180" i="2"/>
  <c r="D178" i="2" s="1"/>
  <c r="C180" i="2"/>
  <c r="C178" i="2" s="1"/>
  <c r="G175" i="2"/>
  <c r="F175" i="2"/>
  <c r="E175" i="2"/>
  <c r="D175" i="2"/>
  <c r="C175" i="2"/>
  <c r="B175" i="2"/>
  <c r="G169" i="2"/>
  <c r="F169" i="2"/>
  <c r="E169" i="2"/>
  <c r="D169" i="2"/>
  <c r="C169" i="2"/>
  <c r="B169" i="2"/>
  <c r="G166" i="2"/>
  <c r="F166" i="2"/>
  <c r="E166" i="2"/>
  <c r="D166" i="2"/>
  <c r="C166" i="2"/>
  <c r="B166" i="2"/>
  <c r="D165" i="2"/>
  <c r="G161" i="2"/>
  <c r="F161" i="2"/>
  <c r="E161" i="2"/>
  <c r="D161" i="2"/>
  <c r="C161" i="2"/>
  <c r="B161" i="2"/>
  <c r="G147" i="2"/>
  <c r="G146" i="2" s="1"/>
  <c r="F147" i="2"/>
  <c r="F146" i="2" s="1"/>
  <c r="E147" i="2"/>
  <c r="D147" i="2"/>
  <c r="D146" i="2" s="1"/>
  <c r="C147" i="2"/>
  <c r="C146" i="2" s="1"/>
  <c r="B147" i="2"/>
  <c r="B146" i="2" s="1"/>
  <c r="E146" i="2"/>
  <c r="G143" i="2"/>
  <c r="F143" i="2"/>
  <c r="E143" i="2"/>
  <c r="D143" i="2"/>
  <c r="C143" i="2"/>
  <c r="B143" i="2"/>
  <c r="G140" i="2"/>
  <c r="G137" i="2" s="1"/>
  <c r="F140" i="2"/>
  <c r="F137" i="2" s="1"/>
  <c r="E140" i="2"/>
  <c r="E137" i="2" s="1"/>
  <c r="D140" i="2"/>
  <c r="C140" i="2"/>
  <c r="C137" i="2" s="1"/>
  <c r="C133" i="2" s="1"/>
  <c r="B140" i="2"/>
  <c r="B137" i="2" s="1"/>
  <c r="D137" i="2"/>
  <c r="D133" i="2" s="1"/>
  <c r="G134" i="2"/>
  <c r="F134" i="2"/>
  <c r="E134" i="2"/>
  <c r="D134" i="2"/>
  <c r="C134" i="2"/>
  <c r="B134" i="2"/>
  <c r="G126" i="2"/>
  <c r="F126" i="2"/>
  <c r="E126" i="2"/>
  <c r="D126" i="2"/>
  <c r="C126" i="2"/>
  <c r="B126" i="2"/>
  <c r="G122" i="2"/>
  <c r="F122" i="2"/>
  <c r="E122" i="2"/>
  <c r="D122" i="2"/>
  <c r="C122" i="2"/>
  <c r="B122" i="2"/>
  <c r="G118" i="2"/>
  <c r="F118" i="2"/>
  <c r="E118" i="2"/>
  <c r="D118" i="2"/>
  <c r="C118" i="2"/>
  <c r="B118" i="2"/>
  <c r="G114" i="2"/>
  <c r="F114" i="2"/>
  <c r="E114" i="2"/>
  <c r="E113" i="2" s="1"/>
  <c r="D114" i="2"/>
  <c r="C114" i="2"/>
  <c r="B114" i="2"/>
  <c r="G109" i="2"/>
  <c r="F109" i="2"/>
  <c r="E109" i="2"/>
  <c r="D109" i="2"/>
  <c r="C109" i="2"/>
  <c r="B109" i="2"/>
  <c r="R96" i="2"/>
  <c r="Q96" i="2"/>
  <c r="P96" i="2"/>
  <c r="O96" i="2"/>
  <c r="R92" i="2"/>
  <c r="Q92" i="2"/>
  <c r="Q91" i="2" s="1"/>
  <c r="P92" i="2"/>
  <c r="O92" i="2"/>
  <c r="R91" i="2"/>
  <c r="P91" i="2"/>
  <c r="O91" i="2"/>
  <c r="R80" i="2"/>
  <c r="Q80" i="2"/>
  <c r="Q79" i="2" s="1"/>
  <c r="Q77" i="2" s="1"/>
  <c r="P80" i="2"/>
  <c r="O80" i="2"/>
  <c r="R79" i="2"/>
  <c r="R77" i="2" s="1"/>
  <c r="P79" i="2"/>
  <c r="P77" i="2" s="1"/>
  <c r="O79" i="2"/>
  <c r="O77" i="2" s="1"/>
  <c r="R74" i="2"/>
  <c r="Q74" i="2"/>
  <c r="P74" i="2"/>
  <c r="O74" i="2"/>
  <c r="R68" i="2"/>
  <c r="Q68" i="2"/>
  <c r="P68" i="2"/>
  <c r="O68" i="2"/>
  <c r="O64" i="2" s="1"/>
  <c r="R65" i="2"/>
  <c r="Q65" i="2"/>
  <c r="Q64" i="2" s="1"/>
  <c r="P65" i="2"/>
  <c r="O65" i="2"/>
  <c r="R64" i="2"/>
  <c r="P64" i="2"/>
  <c r="R60" i="2"/>
  <c r="Q60" i="2"/>
  <c r="P60" i="2"/>
  <c r="O60" i="2"/>
  <c r="R46" i="2"/>
  <c r="Q46" i="2"/>
  <c r="Q45" i="2" s="1"/>
  <c r="P46" i="2"/>
  <c r="O46" i="2"/>
  <c r="O45" i="2" s="1"/>
  <c r="R45" i="2"/>
  <c r="P45" i="2"/>
  <c r="R42" i="2"/>
  <c r="Q42" i="2"/>
  <c r="P42" i="2"/>
  <c r="O42" i="2"/>
  <c r="R39" i="2"/>
  <c r="R36" i="2" s="1"/>
  <c r="Q39" i="2"/>
  <c r="P39" i="2"/>
  <c r="P36" i="2" s="1"/>
  <c r="P32" i="2" s="1"/>
  <c r="O39" i="2"/>
  <c r="Q36" i="2"/>
  <c r="O36" i="2"/>
  <c r="O32" i="2" s="1"/>
  <c r="R33" i="2"/>
  <c r="Q33" i="2"/>
  <c r="P33" i="2"/>
  <c r="O33" i="2"/>
  <c r="Q32" i="2"/>
  <c r="R25" i="2"/>
  <c r="Q25" i="2"/>
  <c r="P25" i="2"/>
  <c r="O25" i="2"/>
  <c r="R21" i="2"/>
  <c r="Q21" i="2"/>
  <c r="P21" i="2"/>
  <c r="O21" i="2"/>
  <c r="R17" i="2"/>
  <c r="Q17" i="2"/>
  <c r="P17" i="2"/>
  <c r="P12" i="2" s="1"/>
  <c r="O17" i="2"/>
  <c r="R13" i="2"/>
  <c r="R12" i="2" s="1"/>
  <c r="Q13" i="2"/>
  <c r="Q12" i="2" s="1"/>
  <c r="P13" i="2"/>
  <c r="O13" i="2"/>
  <c r="R8" i="2"/>
  <c r="Q8" i="2"/>
  <c r="P8" i="2"/>
  <c r="O8" i="2"/>
  <c r="G96" i="2"/>
  <c r="F96" i="2"/>
  <c r="E96" i="2"/>
  <c r="D96" i="2"/>
  <c r="C96" i="2"/>
  <c r="B96" i="2"/>
  <c r="G92" i="2"/>
  <c r="G91" i="2" s="1"/>
  <c r="F92" i="2"/>
  <c r="E92" i="2"/>
  <c r="E91" i="2" s="1"/>
  <c r="D92" i="2"/>
  <c r="D91" i="2" s="1"/>
  <c r="C92" i="2"/>
  <c r="C91" i="2" s="1"/>
  <c r="B92" i="2"/>
  <c r="B91" i="2" s="1"/>
  <c r="F91" i="2"/>
  <c r="G80" i="2"/>
  <c r="G79" i="2" s="1"/>
  <c r="G77" i="2" s="1"/>
  <c r="F80" i="2"/>
  <c r="E80" i="2"/>
  <c r="E79" i="2" s="1"/>
  <c r="E77" i="2" s="1"/>
  <c r="D80" i="2"/>
  <c r="D79" i="2" s="1"/>
  <c r="D77" i="2" s="1"/>
  <c r="C80" i="2"/>
  <c r="B80" i="2"/>
  <c r="B79" i="2" s="1"/>
  <c r="B77" i="2" s="1"/>
  <c r="F79" i="2"/>
  <c r="F77" i="2" s="1"/>
  <c r="C79" i="2"/>
  <c r="C77" i="2" s="1"/>
  <c r="G74" i="2"/>
  <c r="F74" i="2"/>
  <c r="E74" i="2"/>
  <c r="D74" i="2"/>
  <c r="C74" i="2"/>
  <c r="B74" i="2"/>
  <c r="G68" i="2"/>
  <c r="G64" i="2" s="1"/>
  <c r="F68" i="2"/>
  <c r="E68" i="2"/>
  <c r="D68" i="2"/>
  <c r="D64" i="2" s="1"/>
  <c r="C68" i="2"/>
  <c r="B68" i="2"/>
  <c r="G65" i="2"/>
  <c r="F65" i="2"/>
  <c r="E65" i="2"/>
  <c r="D65" i="2"/>
  <c r="C65" i="2"/>
  <c r="B65" i="2"/>
  <c r="F64" i="2"/>
  <c r="G60" i="2"/>
  <c r="F60" i="2"/>
  <c r="E60" i="2"/>
  <c r="D60" i="2"/>
  <c r="C60" i="2"/>
  <c r="B60" i="2"/>
  <c r="G46" i="2"/>
  <c r="G45" i="2" s="1"/>
  <c r="F46" i="2"/>
  <c r="E46" i="2"/>
  <c r="E45" i="2" s="1"/>
  <c r="D46" i="2"/>
  <c r="D45" i="2" s="1"/>
  <c r="C46" i="2"/>
  <c r="C45" i="2" s="1"/>
  <c r="B46" i="2"/>
  <c r="B45" i="2" s="1"/>
  <c r="F45" i="2"/>
  <c r="G42" i="2"/>
  <c r="F42" i="2"/>
  <c r="E42" i="2"/>
  <c r="D42" i="2"/>
  <c r="C42" i="2"/>
  <c r="B42" i="2"/>
  <c r="G39" i="2"/>
  <c r="F39" i="2"/>
  <c r="E39" i="2"/>
  <c r="E36" i="2" s="1"/>
  <c r="D39" i="2"/>
  <c r="C39" i="2"/>
  <c r="B39" i="2"/>
  <c r="B36" i="2" s="1"/>
  <c r="G36" i="2"/>
  <c r="F36" i="2"/>
  <c r="F32" i="2" s="1"/>
  <c r="D36" i="2"/>
  <c r="C36" i="2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G13" i="2"/>
  <c r="F13" i="2"/>
  <c r="E13" i="2"/>
  <c r="E12" i="2" s="1"/>
  <c r="D13" i="2"/>
  <c r="C13" i="2"/>
  <c r="B13" i="2"/>
  <c r="G8" i="2"/>
  <c r="F8" i="2"/>
  <c r="E8" i="2"/>
  <c r="D8" i="2"/>
  <c r="C8" i="2"/>
  <c r="B8" i="2"/>
  <c r="R32" i="2" l="1"/>
  <c r="B113" i="2"/>
  <c r="E133" i="2"/>
  <c r="E108" i="2" s="1"/>
  <c r="G32" i="2"/>
  <c r="O12" i="2"/>
  <c r="O7" i="2" s="1"/>
  <c r="O165" i="2"/>
  <c r="F12" i="2"/>
  <c r="E64" i="2"/>
  <c r="E7" i="2" s="1"/>
  <c r="C165" i="2"/>
  <c r="Q165" i="2"/>
  <c r="P165" i="2"/>
  <c r="R165" i="2"/>
  <c r="R133" i="2"/>
  <c r="P133" i="2"/>
  <c r="Q133" i="2"/>
  <c r="O108" i="2"/>
  <c r="Q113" i="2"/>
  <c r="R113" i="2"/>
  <c r="E165" i="2"/>
  <c r="F165" i="2"/>
  <c r="G165" i="2"/>
  <c r="B165" i="2"/>
  <c r="F133" i="2"/>
  <c r="G133" i="2"/>
  <c r="B133" i="2"/>
  <c r="D113" i="2"/>
  <c r="D108" i="2" s="1"/>
  <c r="F113" i="2"/>
  <c r="G113" i="2"/>
  <c r="C113" i="2"/>
  <c r="C108" i="2"/>
  <c r="R7" i="2"/>
  <c r="Q7" i="2"/>
  <c r="P7" i="2"/>
  <c r="B64" i="2"/>
  <c r="C64" i="2"/>
  <c r="C32" i="2"/>
  <c r="B32" i="2"/>
  <c r="F7" i="2"/>
  <c r="D32" i="2"/>
  <c r="E32" i="2"/>
  <c r="G12" i="2"/>
  <c r="D12" i="2"/>
  <c r="B12" i="2"/>
  <c r="C12" i="2"/>
  <c r="G7" i="2"/>
  <c r="C7" i="2" l="1"/>
  <c r="P108" i="2"/>
  <c r="R108" i="2"/>
  <c r="Q108" i="2"/>
  <c r="B108" i="2"/>
  <c r="F108" i="2"/>
  <c r="G108" i="2"/>
  <c r="B7" i="2"/>
  <c r="D7" i="2"/>
  <c r="K88" i="2" l="1"/>
  <c r="I88" i="2"/>
  <c r="I94" i="2"/>
  <c r="I98" i="2"/>
  <c r="I134" i="2"/>
  <c r="H134" i="2"/>
  <c r="K143" i="2"/>
  <c r="J143" i="2"/>
  <c r="K144" i="2"/>
  <c r="J144" i="2"/>
  <c r="K199" i="2"/>
  <c r="J199" i="2"/>
  <c r="K194" i="2" l="1"/>
  <c r="J194" i="2"/>
  <c r="K193" i="2"/>
  <c r="J193" i="2"/>
  <c r="H7" i="2" l="1"/>
  <c r="S11" i="2"/>
  <c r="I167" i="2" l="1"/>
  <c r="H167" i="2"/>
  <c r="I195" i="2" l="1"/>
  <c r="H195" i="2"/>
  <c r="I194" i="2"/>
  <c r="H194" i="2"/>
  <c r="I193" i="2"/>
  <c r="H193" i="2"/>
  <c r="I199" i="2" l="1"/>
  <c r="H199" i="2"/>
  <c r="K148" i="2" l="1"/>
  <c r="J148" i="2"/>
  <c r="K50" i="2" l="1"/>
  <c r="J50" i="2"/>
  <c r="I50" i="2"/>
  <c r="H50" i="2"/>
  <c r="K62" i="2"/>
  <c r="I62" i="2"/>
  <c r="K94" i="2"/>
  <c r="I136" i="2"/>
  <c r="H136" i="2"/>
  <c r="I188" i="2"/>
  <c r="H188" i="2"/>
  <c r="K195" i="2"/>
  <c r="J195" i="2"/>
  <c r="I183" i="2" l="1"/>
  <c r="H183" i="2"/>
  <c r="K172" i="2" l="1"/>
  <c r="J172" i="2"/>
  <c r="I172" i="2"/>
  <c r="H172" i="2"/>
  <c r="K40" i="2" l="1"/>
  <c r="J40" i="2"/>
  <c r="K167" i="2" l="1"/>
  <c r="J167" i="2"/>
  <c r="H189" i="2" l="1"/>
  <c r="T167" i="2" l="1"/>
  <c r="S167" i="2"/>
  <c r="T88" i="2"/>
  <c r="K130" i="2"/>
  <c r="J130" i="2"/>
  <c r="K163" i="2" l="1"/>
  <c r="J163" i="2"/>
  <c r="I163" i="2"/>
  <c r="H163" i="2"/>
  <c r="H200" i="2" l="1"/>
  <c r="H198" i="2"/>
  <c r="H196" i="2"/>
  <c r="H191" i="2"/>
  <c r="H190" i="2"/>
  <c r="H187" i="2"/>
  <c r="H185" i="2"/>
  <c r="H184" i="2"/>
  <c r="H182" i="2"/>
  <c r="H179" i="2"/>
  <c r="H177" i="2"/>
  <c r="H176" i="2"/>
  <c r="H174" i="2"/>
  <c r="H173" i="2"/>
  <c r="H171" i="2"/>
  <c r="H170" i="2"/>
  <c r="H168" i="2"/>
  <c r="H164" i="2"/>
  <c r="H162" i="2"/>
  <c r="H153" i="2"/>
  <c r="H152" i="2"/>
  <c r="H151" i="2"/>
  <c r="H150" i="2"/>
  <c r="H149" i="2"/>
  <c r="H142" i="2"/>
  <c r="H141" i="2"/>
  <c r="H139" i="2"/>
  <c r="H135" i="2"/>
  <c r="H132" i="2"/>
  <c r="H130" i="2"/>
  <c r="H129" i="2"/>
  <c r="H128" i="2"/>
  <c r="H127" i="2"/>
  <c r="H125" i="2"/>
  <c r="H124" i="2"/>
  <c r="H123" i="2"/>
  <c r="H121" i="2"/>
  <c r="H120" i="2"/>
  <c r="H119" i="2"/>
  <c r="H117" i="2"/>
  <c r="H116" i="2"/>
  <c r="H115" i="2"/>
  <c r="H112" i="2"/>
  <c r="H111" i="2"/>
  <c r="H110" i="2"/>
  <c r="H109" i="2"/>
  <c r="I40" i="2"/>
  <c r="H40" i="2"/>
  <c r="H197" i="2"/>
  <c r="H192" i="2"/>
  <c r="H186" i="2"/>
  <c r="H175" i="2"/>
  <c r="H166" i="2"/>
  <c r="H122" i="2"/>
  <c r="H118" i="2" l="1"/>
  <c r="H126" i="2"/>
  <c r="H140" i="2"/>
  <c r="H146" i="2"/>
  <c r="H181" i="2"/>
  <c r="H180" i="2"/>
  <c r="H147" i="2"/>
  <c r="H114" i="2"/>
  <c r="H169" i="2"/>
  <c r="H165" i="2" l="1"/>
  <c r="H178" i="2"/>
  <c r="H133" i="2"/>
  <c r="H113" i="2"/>
  <c r="T141" i="2" l="1"/>
  <c r="S141" i="2"/>
  <c r="I141" i="2" l="1"/>
  <c r="H161" i="2" l="1"/>
  <c r="H108" i="2"/>
  <c r="K141" i="2"/>
  <c r="J141" i="2"/>
  <c r="T118" i="2" l="1"/>
  <c r="E61" i="3" l="1"/>
  <c r="C61" i="3"/>
  <c r="C27" i="3"/>
  <c r="C48" i="3"/>
  <c r="B61" i="3"/>
  <c r="D61" i="3"/>
  <c r="E48" i="3"/>
  <c r="B27" i="3"/>
  <c r="D27" i="3"/>
  <c r="E27" i="3"/>
  <c r="C14" i="3"/>
  <c r="E14" i="3"/>
  <c r="T170" i="2" l="1"/>
  <c r="S170" i="2"/>
  <c r="T194" i="2"/>
  <c r="S194" i="2"/>
  <c r="T24" i="2" l="1"/>
  <c r="S24" i="2"/>
  <c r="K61" i="2"/>
  <c r="K24" i="2"/>
  <c r="J24" i="2"/>
  <c r="T122" i="2" l="1"/>
  <c r="I192" i="2" l="1"/>
  <c r="I196" i="2"/>
  <c r="T48" i="2" l="1"/>
  <c r="S48" i="2"/>
  <c r="K192" i="2"/>
  <c r="J192" i="2"/>
  <c r="K183" i="2"/>
  <c r="J183" i="2"/>
  <c r="K48" i="2"/>
  <c r="J48" i="2"/>
  <c r="I48" i="2"/>
  <c r="H48" i="2"/>
  <c r="I170" i="2" l="1"/>
  <c r="K95" i="2" l="1"/>
  <c r="K93" i="2"/>
  <c r="K92" i="2"/>
  <c r="K91" i="2"/>
  <c r="I130" i="2" l="1"/>
  <c r="K44" i="2"/>
  <c r="J44" i="2"/>
  <c r="I44" i="2"/>
  <c r="H44" i="2"/>
  <c r="T94" i="2" l="1"/>
  <c r="H25" i="2"/>
  <c r="H21" i="2"/>
  <c r="H17" i="2"/>
  <c r="H8" i="2"/>
  <c r="H42" i="2"/>
  <c r="H52" i="2"/>
  <c r="H49" i="2"/>
  <c r="H38" i="2"/>
  <c r="H34" i="2"/>
  <c r="H29" i="2"/>
  <c r="H28" i="2"/>
  <c r="H24" i="2"/>
  <c r="H20" i="2"/>
  <c r="H16" i="2"/>
  <c r="H10" i="2"/>
  <c r="H9" i="2"/>
  <c r="H11" i="2"/>
  <c r="H14" i="2"/>
  <c r="H15" i="2"/>
  <c r="H18" i="2"/>
  <c r="H19" i="2"/>
  <c r="H22" i="2"/>
  <c r="H23" i="2"/>
  <c r="H26" i="2"/>
  <c r="H27" i="2"/>
  <c r="H30" i="2"/>
  <c r="H31" i="2"/>
  <c r="H35" i="2"/>
  <c r="H37" i="2"/>
  <c r="H41" i="2"/>
  <c r="H43" i="2"/>
  <c r="H47" i="2"/>
  <c r="H51" i="2"/>
  <c r="H12" i="2" l="1"/>
  <c r="H46" i="2"/>
  <c r="H39" i="2"/>
  <c r="H45" i="2"/>
  <c r="H32" i="2"/>
  <c r="H36" i="2"/>
  <c r="H33" i="2"/>
  <c r="H13" i="2"/>
  <c r="K177" i="2"/>
  <c r="J177" i="2"/>
  <c r="I121" i="2"/>
  <c r="T195" i="2" l="1"/>
  <c r="S195" i="2"/>
  <c r="K121" i="2"/>
  <c r="J121" i="2"/>
  <c r="K196" i="2" l="1"/>
  <c r="J196" i="2"/>
  <c r="I95" i="2"/>
  <c r="I93" i="2"/>
  <c r="I92" i="2"/>
  <c r="I91" i="2"/>
  <c r="B38" i="3" l="1"/>
  <c r="C38" i="3"/>
  <c r="D38" i="3"/>
  <c r="E38" i="3"/>
  <c r="B34" i="3"/>
  <c r="C34" i="3"/>
  <c r="D34" i="3"/>
  <c r="E34" i="3"/>
  <c r="D32" i="3"/>
  <c r="E32" i="3"/>
  <c r="B32" i="3"/>
  <c r="C32" i="3"/>
  <c r="F38" i="3" l="1"/>
  <c r="G38" i="3"/>
  <c r="T125" i="2"/>
  <c r="S125" i="2"/>
  <c r="K125" i="2"/>
  <c r="J125" i="2"/>
  <c r="B35" i="3" l="1"/>
  <c r="B36" i="3"/>
  <c r="B37" i="3"/>
  <c r="B39" i="3"/>
  <c r="C39" i="3"/>
  <c r="D39" i="3"/>
  <c r="E39" i="3"/>
  <c r="E37" i="3"/>
  <c r="D37" i="3"/>
  <c r="C37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T44" i="2" l="1"/>
  <c r="S44" i="2"/>
  <c r="T144" i="2"/>
  <c r="S144" i="2"/>
  <c r="K152" i="2"/>
  <c r="J152" i="2"/>
  <c r="K63" i="2"/>
  <c r="K200" i="2" l="1"/>
  <c r="J200" i="2"/>
  <c r="I200" i="2"/>
  <c r="K198" i="2"/>
  <c r="J198" i="2"/>
  <c r="I198" i="2"/>
  <c r="K197" i="2"/>
  <c r="J197" i="2"/>
  <c r="I197" i="2"/>
  <c r="K191" i="2"/>
  <c r="J191" i="2"/>
  <c r="I191" i="2"/>
  <c r="K190" i="2"/>
  <c r="J190" i="2"/>
  <c r="I190" i="2"/>
  <c r="K189" i="2"/>
  <c r="J189" i="2"/>
  <c r="I189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1" i="2"/>
  <c r="J171" i="2"/>
  <c r="I171" i="2"/>
  <c r="K169" i="2"/>
  <c r="J169" i="2"/>
  <c r="I169" i="2"/>
  <c r="K168" i="2"/>
  <c r="J168" i="2"/>
  <c r="I168" i="2"/>
  <c r="K166" i="2"/>
  <c r="J166" i="2"/>
  <c r="I166" i="2"/>
  <c r="K165" i="2"/>
  <c r="J165" i="2"/>
  <c r="I165" i="2"/>
  <c r="K164" i="2"/>
  <c r="J164" i="2"/>
  <c r="I164" i="2"/>
  <c r="K162" i="2"/>
  <c r="J162" i="2"/>
  <c r="I162" i="2"/>
  <c r="K153" i="2"/>
  <c r="J153" i="2"/>
  <c r="I153" i="2"/>
  <c r="I152" i="2"/>
  <c r="K151" i="2"/>
  <c r="J151" i="2"/>
  <c r="I151" i="2"/>
  <c r="K150" i="2"/>
  <c r="J150" i="2"/>
  <c r="I150" i="2"/>
  <c r="K149" i="2"/>
  <c r="J149" i="2"/>
  <c r="I149" i="2"/>
  <c r="K147" i="2"/>
  <c r="J147" i="2"/>
  <c r="I147" i="2"/>
  <c r="K146" i="2"/>
  <c r="J146" i="2"/>
  <c r="I146" i="2"/>
  <c r="K142" i="2"/>
  <c r="J142" i="2"/>
  <c r="I142" i="2"/>
  <c r="K140" i="2"/>
  <c r="J140" i="2"/>
  <c r="I140" i="2"/>
  <c r="K139" i="2"/>
  <c r="J139" i="2"/>
  <c r="I139" i="2"/>
  <c r="K136" i="2"/>
  <c r="J136" i="2"/>
  <c r="K135" i="2"/>
  <c r="J135" i="2"/>
  <c r="I135" i="2"/>
  <c r="K134" i="2"/>
  <c r="J134" i="2"/>
  <c r="K133" i="2"/>
  <c r="J133" i="2"/>
  <c r="I133" i="2"/>
  <c r="K132" i="2"/>
  <c r="J132" i="2"/>
  <c r="I132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I125" i="2"/>
  <c r="K124" i="2"/>
  <c r="J124" i="2"/>
  <c r="I124" i="2"/>
  <c r="K123" i="2"/>
  <c r="J123" i="2"/>
  <c r="I123" i="2"/>
  <c r="K122" i="2"/>
  <c r="J122" i="2"/>
  <c r="I122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98" i="2"/>
  <c r="K97" i="2"/>
  <c r="I97" i="2"/>
  <c r="K96" i="2"/>
  <c r="I96" i="2"/>
  <c r="K90" i="2"/>
  <c r="I90" i="2"/>
  <c r="K89" i="2"/>
  <c r="I89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I63" i="2"/>
  <c r="I61" i="2"/>
  <c r="K51" i="2"/>
  <c r="J51" i="2"/>
  <c r="I51" i="2"/>
  <c r="K49" i="2"/>
  <c r="J49" i="2"/>
  <c r="I49" i="2"/>
  <c r="K47" i="2"/>
  <c r="J47" i="2"/>
  <c r="I47" i="2"/>
  <c r="K46" i="2"/>
  <c r="J46" i="2"/>
  <c r="I46" i="2"/>
  <c r="K45" i="2"/>
  <c r="J45" i="2"/>
  <c r="I45" i="2"/>
  <c r="K43" i="2"/>
  <c r="J43" i="2"/>
  <c r="I43" i="2"/>
  <c r="K42" i="2"/>
  <c r="J42" i="2"/>
  <c r="I42" i="2"/>
  <c r="K41" i="2"/>
  <c r="J41" i="2"/>
  <c r="I41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161" i="2"/>
  <c r="J108" i="2" l="1"/>
  <c r="J161" i="2"/>
  <c r="I161" i="2"/>
  <c r="K108" i="2" l="1"/>
  <c r="I108" i="2"/>
  <c r="T63" i="2"/>
  <c r="S9" i="2" l="1"/>
  <c r="S10" i="2"/>
  <c r="T196" i="2" l="1"/>
  <c r="S196" i="2"/>
  <c r="T143" i="2"/>
  <c r="S143" i="2"/>
  <c r="K60" i="2" l="1"/>
  <c r="I60" i="2"/>
  <c r="T139" i="2" l="1"/>
  <c r="S139" i="2"/>
  <c r="T138" i="2"/>
  <c r="S138" i="2"/>
  <c r="S148" i="2" l="1"/>
  <c r="S149" i="2"/>
  <c r="S150" i="2"/>
  <c r="S151" i="2"/>
  <c r="S152" i="2"/>
  <c r="S153" i="2"/>
  <c r="T188" i="2" l="1"/>
  <c r="S188" i="2"/>
  <c r="S112" i="2" l="1"/>
  <c r="T112" i="2"/>
  <c r="T200" i="2" l="1"/>
  <c r="S200" i="2"/>
  <c r="T199" i="2"/>
  <c r="S199" i="2"/>
  <c r="T198" i="2"/>
  <c r="S198" i="2"/>
  <c r="T191" i="2"/>
  <c r="S191" i="2"/>
  <c r="T190" i="2"/>
  <c r="S190" i="2"/>
  <c r="T189" i="2"/>
  <c r="S189" i="2"/>
  <c r="T187" i="2"/>
  <c r="S187" i="2"/>
  <c r="T185" i="2"/>
  <c r="S185" i="2"/>
  <c r="T184" i="2"/>
  <c r="S184" i="2"/>
  <c r="T183" i="2"/>
  <c r="S183" i="2"/>
  <c r="T182" i="2"/>
  <c r="S182" i="2"/>
  <c r="T179" i="2"/>
  <c r="S179" i="2"/>
  <c r="T177" i="2"/>
  <c r="S177" i="2"/>
  <c r="T176" i="2"/>
  <c r="S176" i="2"/>
  <c r="T174" i="2"/>
  <c r="S174" i="2"/>
  <c r="T173" i="2"/>
  <c r="S173" i="2"/>
  <c r="T172" i="2"/>
  <c r="S172" i="2"/>
  <c r="T171" i="2"/>
  <c r="S171" i="2"/>
  <c r="T168" i="2"/>
  <c r="S168" i="2"/>
  <c r="T164" i="2"/>
  <c r="S164" i="2"/>
  <c r="T163" i="2"/>
  <c r="S163" i="2"/>
  <c r="T162" i="2"/>
  <c r="S162" i="2"/>
  <c r="T153" i="2"/>
  <c r="T152" i="2"/>
  <c r="T151" i="2"/>
  <c r="T150" i="2"/>
  <c r="T149" i="2"/>
  <c r="T148" i="2"/>
  <c r="T142" i="2"/>
  <c r="S142" i="2"/>
  <c r="T136" i="2"/>
  <c r="S136" i="2"/>
  <c r="T135" i="2"/>
  <c r="S135" i="2"/>
  <c r="T132" i="2"/>
  <c r="S132" i="2"/>
  <c r="T131" i="2"/>
  <c r="S131" i="2"/>
  <c r="T130" i="2"/>
  <c r="S130" i="2"/>
  <c r="T129" i="2"/>
  <c r="S129" i="2"/>
  <c r="T128" i="2"/>
  <c r="S128" i="2"/>
  <c r="T127" i="2"/>
  <c r="S127" i="2"/>
  <c r="T124" i="2"/>
  <c r="S124" i="2"/>
  <c r="T123" i="2"/>
  <c r="S123" i="2"/>
  <c r="T121" i="2"/>
  <c r="S121" i="2"/>
  <c r="T120" i="2"/>
  <c r="S120" i="2"/>
  <c r="T119" i="2"/>
  <c r="S119" i="2"/>
  <c r="T117" i="2"/>
  <c r="S117" i="2"/>
  <c r="T116" i="2"/>
  <c r="S116" i="2"/>
  <c r="T115" i="2"/>
  <c r="S115" i="2"/>
  <c r="T111" i="2"/>
  <c r="S111" i="2"/>
  <c r="T110" i="2"/>
  <c r="S110" i="2"/>
  <c r="T99" i="2"/>
  <c r="T98" i="2"/>
  <c r="T97" i="2"/>
  <c r="T95" i="2"/>
  <c r="T93" i="2"/>
  <c r="T90" i="2"/>
  <c r="T89" i="2"/>
  <c r="T87" i="2"/>
  <c r="T86" i="2"/>
  <c r="T84" i="2"/>
  <c r="T83" i="2"/>
  <c r="T82" i="2"/>
  <c r="T81" i="2"/>
  <c r="T78" i="2"/>
  <c r="T76" i="2"/>
  <c r="T75" i="2"/>
  <c r="T73" i="2"/>
  <c r="T72" i="2"/>
  <c r="T71" i="2"/>
  <c r="T70" i="2"/>
  <c r="T69" i="2"/>
  <c r="T67" i="2"/>
  <c r="T66" i="2"/>
  <c r="T62" i="2"/>
  <c r="T61" i="2"/>
  <c r="T52" i="2"/>
  <c r="S52" i="2"/>
  <c r="T51" i="2"/>
  <c r="S51" i="2"/>
  <c r="T50" i="2"/>
  <c r="S50" i="2"/>
  <c r="T49" i="2"/>
  <c r="S49" i="2"/>
  <c r="T47" i="2"/>
  <c r="S47" i="2"/>
  <c r="T43" i="2"/>
  <c r="S43" i="2"/>
  <c r="T41" i="2"/>
  <c r="S41" i="2"/>
  <c r="T40" i="2"/>
  <c r="S40" i="2"/>
  <c r="T38" i="2"/>
  <c r="S38" i="2"/>
  <c r="T37" i="2"/>
  <c r="S37" i="2"/>
  <c r="T35" i="2"/>
  <c r="S35" i="2"/>
  <c r="T34" i="2"/>
  <c r="S34" i="2"/>
  <c r="T31" i="2"/>
  <c r="S31" i="2"/>
  <c r="T30" i="2"/>
  <c r="S30" i="2"/>
  <c r="T29" i="2"/>
  <c r="S29" i="2"/>
  <c r="T28" i="2"/>
  <c r="S28" i="2"/>
  <c r="T27" i="2"/>
  <c r="S27" i="2"/>
  <c r="T26" i="2"/>
  <c r="S26" i="2"/>
  <c r="T23" i="2"/>
  <c r="S23" i="2"/>
  <c r="T22" i="2"/>
  <c r="S22" i="2"/>
  <c r="T20" i="2"/>
  <c r="S20" i="2"/>
  <c r="T19" i="2"/>
  <c r="S19" i="2"/>
  <c r="T18" i="2"/>
  <c r="S18" i="2"/>
  <c r="T16" i="2"/>
  <c r="S16" i="2"/>
  <c r="T15" i="2"/>
  <c r="S15" i="2"/>
  <c r="T14" i="2"/>
  <c r="S14" i="2"/>
  <c r="T11" i="2"/>
  <c r="T10" i="2"/>
  <c r="T9" i="2"/>
  <c r="K99" i="2"/>
  <c r="I99" i="2"/>
  <c r="K52" i="2"/>
  <c r="J52" i="2"/>
  <c r="I52" i="2"/>
  <c r="T96" i="2" l="1"/>
  <c r="T79" i="2"/>
  <c r="T74" i="2"/>
  <c r="T8" i="2"/>
  <c r="S8" i="2"/>
  <c r="T68" i="2" l="1"/>
  <c r="T64" i="2"/>
  <c r="T65" i="2"/>
  <c r="S42" i="2"/>
  <c r="S13" i="2"/>
  <c r="T13" i="2"/>
  <c r="T32" i="2"/>
  <c r="T91" i="2"/>
  <c r="T92" i="2"/>
  <c r="T80" i="2"/>
  <c r="T60" i="2"/>
  <c r="S45" i="2"/>
  <c r="S46" i="2"/>
  <c r="T45" i="2"/>
  <c r="T46" i="2"/>
  <c r="T42" i="2"/>
  <c r="S39" i="2"/>
  <c r="T39" i="2"/>
  <c r="S36" i="2"/>
  <c r="T36" i="2"/>
  <c r="S32" i="2"/>
  <c r="S33" i="2"/>
  <c r="T33" i="2"/>
  <c r="S25" i="2"/>
  <c r="T25" i="2"/>
  <c r="S21" i="2"/>
  <c r="T21" i="2"/>
  <c r="S17" i="2"/>
  <c r="T12" i="2"/>
  <c r="T17" i="2"/>
  <c r="T85" i="2"/>
  <c r="T77" i="2"/>
  <c r="T186" i="2"/>
  <c r="T180" i="2"/>
  <c r="S180" i="2"/>
  <c r="S134" i="2"/>
  <c r="T114" i="2"/>
  <c r="T109" i="2"/>
  <c r="T113" i="2" l="1"/>
  <c r="S126" i="2"/>
  <c r="T165" i="2"/>
  <c r="S197" i="2"/>
  <c r="S192" i="2"/>
  <c r="S193" i="2"/>
  <c r="S122" i="2"/>
  <c r="T192" i="2"/>
  <c r="S169" i="2"/>
  <c r="T169" i="2"/>
  <c r="S166" i="2"/>
  <c r="T166" i="2"/>
  <c r="S161" i="2"/>
  <c r="T161" i="2"/>
  <c r="T146" i="2"/>
  <c r="T147" i="2"/>
  <c r="T140" i="2"/>
  <c r="T134" i="2"/>
  <c r="S109" i="2"/>
  <c r="T197" i="2"/>
  <c r="T193" i="2"/>
  <c r="S186" i="2"/>
  <c r="T178" i="2"/>
  <c r="S181" i="2"/>
  <c r="T181" i="2"/>
  <c r="S178" i="2"/>
  <c r="S175" i="2"/>
  <c r="T175" i="2"/>
  <c r="S140" i="2"/>
  <c r="T126" i="2"/>
  <c r="S118" i="2"/>
  <c r="S12" i="2"/>
  <c r="S137" i="2"/>
  <c r="S147" i="2"/>
  <c r="S146" i="2"/>
  <c r="S114" i="2"/>
  <c r="S165" i="2" l="1"/>
  <c r="T137" i="2"/>
  <c r="T133" i="2"/>
  <c r="S133" i="2"/>
  <c r="K7" i="2"/>
  <c r="I7" i="2"/>
  <c r="S113" i="2"/>
  <c r="T7" i="2"/>
  <c r="D73" i="3"/>
  <c r="D71" i="3"/>
  <c r="D67" i="3"/>
  <c r="D70" i="3"/>
  <c r="E70" i="3"/>
  <c r="E71" i="3"/>
  <c r="B72" i="3"/>
  <c r="D72" i="3"/>
  <c r="E72" i="3"/>
  <c r="B69" i="3"/>
  <c r="B68" i="3"/>
  <c r="E67" i="3"/>
  <c r="D63" i="3"/>
  <c r="B50" i="3"/>
  <c r="D20" i="3"/>
  <c r="B73" i="3"/>
  <c r="E68" i="3"/>
  <c r="D68" i="3"/>
  <c r="C68" i="3"/>
  <c r="E62" i="3"/>
  <c r="D62" i="3"/>
  <c r="E60" i="3"/>
  <c r="E59" i="3"/>
  <c r="E58" i="3"/>
  <c r="D54" i="3"/>
  <c r="E54" i="3"/>
  <c r="E53" i="3"/>
  <c r="D53" i="3"/>
  <c r="C53" i="3"/>
  <c r="E52" i="3"/>
  <c r="E73" i="3"/>
  <c r="C66" i="3"/>
  <c r="C49" i="3"/>
  <c r="B49" i="3"/>
  <c r="E26" i="3"/>
  <c r="E25" i="3"/>
  <c r="C25" i="3"/>
  <c r="C24" i="3"/>
  <c r="E23" i="3"/>
  <c r="E20" i="3"/>
  <c r="E19" i="3"/>
  <c r="D19" i="3"/>
  <c r="B15" i="3"/>
  <c r="C26" i="3"/>
  <c r="E15" i="3"/>
  <c r="D66" i="3"/>
  <c r="C73" i="3"/>
  <c r="E55" i="3"/>
  <c r="E49" i="3"/>
  <c r="E21" i="3"/>
  <c r="B63" i="3"/>
  <c r="B16" i="3"/>
  <c r="C15" i="3"/>
  <c r="E66" i="3"/>
  <c r="C16" i="3"/>
  <c r="E16" i="3"/>
  <c r="C22" i="3"/>
  <c r="E22" i="3"/>
  <c r="D49" i="3"/>
  <c r="C50" i="3"/>
  <c r="E50" i="3"/>
  <c r="C56" i="3"/>
  <c r="E56" i="3"/>
  <c r="C63" i="3"/>
  <c r="E63" i="3"/>
  <c r="C69" i="3"/>
  <c r="D69" i="3"/>
  <c r="E69" i="3"/>
  <c r="B62" i="3"/>
  <c r="D50" i="3"/>
  <c r="D15" i="3"/>
  <c r="D16" i="3"/>
  <c r="B66" i="3"/>
  <c r="D64" i="3"/>
  <c r="B70" i="3"/>
  <c r="E65" i="3"/>
  <c r="E64" i="3"/>
  <c r="C64" i="3"/>
  <c r="B67" i="3"/>
  <c r="D65" i="3"/>
  <c r="E57" i="3"/>
  <c r="B53" i="3"/>
  <c r="C20" i="3"/>
  <c r="B64" i="3"/>
  <c r="B71" i="3"/>
  <c r="C70" i="3"/>
  <c r="C72" i="3"/>
  <c r="C65" i="3"/>
  <c r="B65" i="3"/>
  <c r="C67" i="3"/>
  <c r="F31" i="3"/>
  <c r="B20" i="3"/>
  <c r="C71" i="3"/>
  <c r="F63" i="3" l="1"/>
  <c r="G25" i="3"/>
  <c r="G72" i="3"/>
  <c r="F70" i="3"/>
  <c r="F66" i="3"/>
  <c r="G67" i="3"/>
  <c r="G15" i="3"/>
  <c r="G66" i="3"/>
  <c r="F33" i="3"/>
  <c r="F29" i="3"/>
  <c r="G56" i="3"/>
  <c r="G20" i="3"/>
  <c r="T108" i="2"/>
  <c r="G68" i="3"/>
  <c r="S108" i="2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C62" i="3"/>
  <c r="F34" i="3"/>
  <c r="G28" i="3"/>
  <c r="C60" i="3"/>
  <c r="G60" i="3" s="1"/>
  <c r="C59" i="3"/>
  <c r="G59" i="3" s="1"/>
  <c r="C58" i="3"/>
  <c r="G58" i="3" s="1"/>
  <c r="C57" i="3"/>
  <c r="G57" i="3" s="1"/>
  <c r="C55" i="3"/>
  <c r="G55" i="3" s="1"/>
  <c r="B54" i="3"/>
  <c r="F54" i="3" s="1"/>
  <c r="C54" i="3"/>
  <c r="G54" i="3" s="1"/>
  <c r="B52" i="3"/>
  <c r="D52" i="3"/>
  <c r="C52" i="3"/>
  <c r="G52" i="3" s="1"/>
  <c r="C51" i="3"/>
  <c r="D51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E51" i="3"/>
  <c r="B51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J7" i="2"/>
  <c r="B48" i="3" l="1"/>
  <c r="S7" i="2"/>
  <c r="D48" i="3"/>
  <c r="F48" i="3" l="1"/>
  <c r="D26" i="3" l="1"/>
  <c r="D24" i="3"/>
  <c r="D21" i="3"/>
  <c r="D25" i="3"/>
  <c r="D22" i="3"/>
  <c r="D23" i="3"/>
  <c r="D60" i="3"/>
  <c r="S91" i="2"/>
  <c r="S81" i="2"/>
  <c r="S63" i="2"/>
  <c r="S96" i="2"/>
  <c r="S73" i="2"/>
  <c r="S99" i="2"/>
  <c r="S74" i="2"/>
  <c r="S86" i="2"/>
  <c r="B56" i="3"/>
  <c r="S72" i="2"/>
  <c r="D59" i="3"/>
  <c r="S78" i="2"/>
  <c r="S60" i="2"/>
  <c r="S64" i="2"/>
  <c r="S93" i="2"/>
  <c r="D58" i="3"/>
  <c r="S95" i="2"/>
  <c r="S62" i="2"/>
  <c r="D57" i="3"/>
  <c r="S77" i="2"/>
  <c r="S61" i="2"/>
  <c r="S66" i="2"/>
  <c r="B59" i="3"/>
  <c r="F59" i="3" s="1"/>
  <c r="S84" i="2"/>
  <c r="D55" i="3"/>
  <c r="F55" i="3" s="1"/>
  <c r="S97" i="2"/>
  <c r="S76" i="2"/>
  <c r="B55" i="3"/>
  <c r="S94" i="2"/>
  <c r="S85" i="2"/>
  <c r="B57" i="3"/>
  <c r="S79" i="2"/>
  <c r="S70" i="2"/>
  <c r="S98" i="2"/>
  <c r="S83" i="2"/>
  <c r="B60" i="3"/>
  <c r="S88" i="2"/>
  <c r="S67" i="2"/>
  <c r="B58" i="3"/>
  <c r="S80" i="2"/>
  <c r="S69" i="2"/>
  <c r="S92" i="2"/>
  <c r="S71" i="2"/>
  <c r="D56" i="3"/>
  <c r="S87" i="2"/>
  <c r="S65" i="2"/>
  <c r="S68" i="2"/>
  <c r="S89" i="2"/>
  <c r="S75" i="2"/>
  <c r="S90" i="2"/>
  <c r="S82" i="2"/>
  <c r="F57" i="3" l="1"/>
  <c r="F60" i="3"/>
  <c r="F58" i="3"/>
  <c r="F56" i="3"/>
  <c r="J96" i="2"/>
  <c r="H96" i="2"/>
  <c r="J60" i="2"/>
  <c r="H60" i="2"/>
  <c r="J86" i="2"/>
  <c r="H86" i="2"/>
  <c r="J62" i="2"/>
  <c r="H62" i="2"/>
  <c r="H65" i="2"/>
  <c r="J65" i="2"/>
  <c r="J79" i="2"/>
  <c r="H79" i="2"/>
  <c r="J84" i="2"/>
  <c r="H84" i="2"/>
  <c r="H69" i="2"/>
  <c r="J69" i="2"/>
  <c r="H74" i="2"/>
  <c r="J74" i="2"/>
  <c r="J89" i="2"/>
  <c r="H89" i="2"/>
  <c r="H91" i="2"/>
  <c r="J91" i="2"/>
  <c r="J90" i="2"/>
  <c r="H90" i="2"/>
  <c r="J94" i="2"/>
  <c r="H94" i="2"/>
  <c r="H76" i="2"/>
  <c r="J76" i="2"/>
  <c r="J92" i="2"/>
  <c r="H92" i="2"/>
  <c r="J77" i="2"/>
  <c r="H77" i="2"/>
  <c r="H82" i="2"/>
  <c r="J82" i="2"/>
  <c r="J83" i="2"/>
  <c r="H83" i="2"/>
  <c r="H87" i="2"/>
  <c r="J87" i="2"/>
  <c r="H63" i="2"/>
  <c r="J63" i="2"/>
  <c r="J98" i="2"/>
  <c r="H98" i="2"/>
  <c r="B26" i="3"/>
  <c r="F26" i="3" s="1"/>
  <c r="J71" i="2"/>
  <c r="H71" i="2"/>
  <c r="H68" i="2"/>
  <c r="J68" i="2"/>
  <c r="H61" i="2"/>
  <c r="J61" i="2"/>
  <c r="H73" i="2"/>
  <c r="J73" i="2"/>
  <c r="H93" i="2"/>
  <c r="J93" i="2"/>
  <c r="H95" i="2"/>
  <c r="J95" i="2"/>
  <c r="J97" i="2"/>
  <c r="H97" i="2"/>
  <c r="J70" i="2"/>
  <c r="H70" i="2"/>
  <c r="J99" i="2"/>
  <c r="H99" i="2"/>
  <c r="B25" i="3"/>
  <c r="F25" i="3" s="1"/>
  <c r="J64" i="2"/>
  <c r="H64" i="2"/>
  <c r="H80" i="2"/>
  <c r="J80" i="2"/>
  <c r="J67" i="2"/>
  <c r="H67" i="2"/>
  <c r="J85" i="2"/>
  <c r="H85" i="2"/>
  <c r="J66" i="2"/>
  <c r="H66" i="2"/>
  <c r="B24" i="3"/>
  <c r="F24" i="3" s="1"/>
  <c r="J88" i="2"/>
  <c r="H88" i="2"/>
  <c r="H78" i="2"/>
  <c r="J78" i="2"/>
  <c r="J81" i="2"/>
  <c r="H81" i="2"/>
  <c r="H75" i="2"/>
  <c r="J75" i="2"/>
  <c r="B23" i="3"/>
  <c r="F23" i="3" s="1"/>
  <c r="H72" i="2"/>
  <c r="J72" i="2"/>
  <c r="B22" i="3"/>
  <c r="F22" i="3" s="1"/>
  <c r="B21" i="3"/>
  <c r="F21" i="3" s="1"/>
</calcChain>
</file>

<file path=xl/sharedStrings.xml><?xml version="1.0" encoding="utf-8"?>
<sst xmlns="http://schemas.openxmlformats.org/spreadsheetml/2006/main" count="586" uniqueCount="127">
  <si>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</si>
  <si>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</si>
  <si>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</si>
  <si>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</si>
  <si>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</si>
  <si>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</si>
  <si>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</si>
  <si>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</si>
  <si>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</si>
  <si>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</si>
  <si>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</si>
  <si>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</si>
  <si>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</si>
  <si>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</si>
  <si>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</si>
  <si>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</si>
  <si>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</si>
  <si>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</si>
  <si>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</si>
  <si>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</si>
  <si>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</si>
  <si>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</si>
  <si>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</si>
  <si>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</si>
  <si>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</si>
  <si>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</si>
  <si>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</si>
  <si>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</si>
  <si>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</si>
  <si>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</si>
  <si>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</si>
  <si>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</si>
  <si>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</si>
  <si>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</si>
  <si>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</si>
  <si>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</si>
  <si>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</si>
  <si>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</si>
  <si>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</si>
  <si>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</si>
  <si>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</si>
  <si>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</si>
  <si>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</si>
  <si>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</si>
  <si>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</si>
  <si>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</si>
  <si>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</si>
  <si>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</si>
  <si>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</si>
  <si>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</si>
  <si>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</si>
  <si>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</si>
  <si>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</si>
  <si>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</si>
  <si>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</si>
  <si>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</si>
  <si>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</si>
  <si>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</si>
  <si>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</si>
  <si>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</si>
  <si>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</si>
  <si>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</si>
  <si>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</si>
  <si>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</si>
  <si>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</si>
  <si>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</si>
  <si>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9.2.5 Other Computer services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</si>
  <si>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</si>
  <si>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</si>
  <si>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</si>
  <si>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</si>
  <si>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</si>
  <si>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</si>
  <si>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</si>
  <si>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</si>
  <si>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</si>
  <si>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</si>
  <si>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</si>
  <si>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</si>
  <si>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</si>
  <si>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10.3.5   Other business services n.i.e.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</si>
  <si>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</si>
  <si>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</si>
  <si>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</si>
  <si>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</si>
  <si>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</si>
  <si>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</si>
  <si>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</si>
  <si>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</si>
  <si>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</si>
  <si>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</si>
  <si>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</si>
  <si>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</si>
  <si>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</si>
  <si>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</si>
  <si>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</si>
  <si>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</si>
  <si>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</si>
  <si>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</si>
  <si>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</si>
  <si>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</si>
  <si>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P - 4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</si>
  <si>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</si>
  <si>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</si>
  <si>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</si>
  <si>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</si>
  <si>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P-3</t>
  </si>
  <si>
    <t>P - 5</t>
  </si>
  <si>
    <t>P-7</t>
  </si>
  <si>
    <t>P - 9</t>
  </si>
  <si>
    <t>March, 2025</t>
  </si>
  <si>
    <t>% Change in April, 2025</t>
  </si>
  <si>
    <t>% Change in July - April,    2024-2025</t>
  </si>
  <si>
    <t xml:space="preserve"> April, 2025 (P )</t>
  </si>
  <si>
    <t>April, 2024</t>
  </si>
  <si>
    <t>July - April, 2024-2025</t>
  </si>
  <si>
    <t>July - April, 2023-2024</t>
  </si>
  <si>
    <t>July - April,   2023-2024</t>
  </si>
  <si>
    <t>March, 2025 (R )</t>
  </si>
  <si>
    <t>April, 2025</t>
  </si>
  <si>
    <t>July - April, 2024-2025 (P )</t>
  </si>
  <si>
    <t xml:space="preserve">    July - April, 2023-2024 (F )</t>
  </si>
  <si>
    <t>July - April,  2023-2024</t>
  </si>
  <si>
    <t>March, 2025  (P )</t>
  </si>
  <si>
    <t xml:space="preserve"> over March, 2025</t>
  </si>
  <si>
    <t>Note:-  SBP has swiched over from BPM-5  to BPM 6th addition from March, 2014.</t>
  </si>
  <si>
    <t xml:space="preserve">      April, 2025 (1$=Rs.280.713793) , March, 2025 (1$=Rs.280.083612) and April, 2024 (1$=Rs.278.142450)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</si>
</sst>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1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101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0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0" fontId="8" fillId="0" borderId="0" xfId="23" applyFont="1" applyAlignment="1">
      <alignment horizontal="left" indent="5"/>
    </xf>
    <xf numFmtId="4" fontId="1" fillId="0" borderId="0" xfId="0" applyNumberFormat="1" applyFont="1"/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4" fontId="39" fillId="0" borderId="0" xfId="0" applyNumberFormat="1" applyFont="1"/>
    <xf numFmtId="0" fontId="40" fillId="0" borderId="0" xfId="0" applyFont="1"/>
    <xf numFmtId="0" fontId="29" fillId="0" borderId="0" xfId="0" applyFont="1" applyAlignment="1">
      <alignment horizontal="center"/>
    </xf>
    <xf numFmtId="43" fontId="10" fillId="0" borderId="4" xfId="3" applyFont="1" applyBorder="1"/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zoomScale="90" zoomScaleNormal="90" workbookViewId="0">
      <selection activeCell="G1" sqref="G1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9" t="s">
        <v>4</v>
      </c>
      <c r="B2" s="89"/>
      <c r="C2" s="89"/>
      <c r="D2" s="89"/>
      <c r="E2" s="89"/>
      <c r="F2" s="89"/>
      <c r="G2" s="89"/>
    </row>
    <row r="3" spans="1:8" x14ac:dyDescent="0.35">
      <c r="A3" s="90" t="s">
        <v>13</v>
      </c>
      <c r="B3" s="90"/>
      <c r="C3" s="90"/>
      <c r="D3" s="90"/>
      <c r="E3" s="90"/>
      <c r="F3" s="90"/>
      <c r="G3" s="90"/>
    </row>
    <row r="4" spans="1:8" x14ac:dyDescent="0.35">
      <c r="A4" s="90"/>
      <c r="B4" s="90"/>
      <c r="C4" s="90"/>
      <c r="D4" s="90"/>
      <c r="E4" s="90"/>
      <c r="F4" s="90"/>
      <c r="G4" s="90"/>
    </row>
    <row r="5" spans="1:8" x14ac:dyDescent="0.35">
      <c r="A5" s="79"/>
      <c r="B5" s="79"/>
      <c r="C5" s="79"/>
      <c r="D5" s="79"/>
      <c r="E5" s="79"/>
      <c r="F5" s="79"/>
      <c r="G5" s="79"/>
    </row>
    <row r="6" spans="1:8" x14ac:dyDescent="0.35">
      <c r="A6" s="90" t="s">
        <v>5</v>
      </c>
      <c r="B6" s="90"/>
      <c r="C6" s="90"/>
      <c r="D6" s="90"/>
      <c r="E6" s="90"/>
      <c r="F6" s="90"/>
      <c r="G6" s="90"/>
    </row>
    <row r="7" spans="1:8" x14ac:dyDescent="0.35">
      <c r="A7" s="89" t="s">
        <v>119</v>
      </c>
      <c r="B7" s="89"/>
      <c r="C7" s="89"/>
      <c r="D7" s="89"/>
      <c r="E7" s="89"/>
      <c r="F7" s="89"/>
      <c r="G7" s="89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1" t="s">
        <v>113</v>
      </c>
      <c r="C10" s="82"/>
      <c r="D10" s="81" t="s">
        <v>123</v>
      </c>
      <c r="E10" s="82"/>
      <c r="F10" s="91" t="s">
        <v>111</v>
      </c>
      <c r="G10" s="92"/>
    </row>
    <row r="11" spans="1:8" x14ac:dyDescent="0.35">
      <c r="A11" s="6" t="s">
        <v>0</v>
      </c>
      <c r="B11" s="7"/>
      <c r="C11" s="8"/>
      <c r="D11" s="7"/>
      <c r="E11" s="9"/>
      <c r="F11" s="93" t="s">
        <v>124</v>
      </c>
      <c r="G11" s="94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201187.55637889827</v>
      </c>
      <c r="C14" s="24">
        <f>detail!C7</f>
        <v>716699.93208669405</v>
      </c>
      <c r="D14" s="24">
        <f>detail!D7</f>
        <v>203125.7934750953</v>
      </c>
      <c r="E14" s="24">
        <f>detail!E7</f>
        <v>725232.69756709388</v>
      </c>
      <c r="F14" s="16">
        <f>IFERROR(B14/D14*100-100,"0.00")</f>
        <v>-0.95420530452459218</v>
      </c>
      <c r="G14" s="16">
        <f>IFERROR(C14/E14*100-100,"0.00")</f>
        <v>-1.1765555399011021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275.15559814156552</v>
      </c>
      <c r="C16" s="20">
        <f>detail!$C$11</f>
        <v>980.19977999999992</v>
      </c>
      <c r="D16" s="18">
        <f>detail!$D$11</f>
        <v>8.4546599285543991</v>
      </c>
      <c r="E16" s="18">
        <f>detail!$E$11</f>
        <v>30.186199999999999</v>
      </c>
      <c r="F16" s="65">
        <f t="shared" ref="F16" si="2">IFERROR(B16/D16*100-100,"0.00")</f>
        <v>3154.4845146552498</v>
      </c>
      <c r="G16" s="65">
        <f t="shared" ref="G16" si="3">IFERROR(C16/E16*100-100,"0.00")</f>
        <v>3147.178445779859</v>
      </c>
      <c r="H16" s="15"/>
    </row>
    <row r="17" spans="1:8" x14ac:dyDescent="0.35">
      <c r="A17" s="17" t="s">
        <v>18</v>
      </c>
      <c r="B17" s="18">
        <f>detail!$B$12</f>
        <v>21331.267592043558</v>
      </c>
      <c r="C17" s="20">
        <f>detail!$C$12</f>
        <v>75989.381797294016</v>
      </c>
      <c r="D17" s="18">
        <f>detail!$D$12</f>
        <v>21000.735964765001</v>
      </c>
      <c r="E17" s="18">
        <f>detail!$E$12</f>
        <v>74980.238275294018</v>
      </c>
      <c r="F17" s="65">
        <f t="shared" ref="F17:F39" si="4">IFERROR(B17/D17*100-100,"0.00")</f>
        <v>1.5739049709168285</v>
      </c>
      <c r="G17" s="65">
        <f t="shared" ref="G17:G39" si="5">IFERROR(C17/E17*100-100,"0.00")</f>
        <v>1.3458793212884643</v>
      </c>
      <c r="H17" s="15"/>
    </row>
    <row r="18" spans="1:8" x14ac:dyDescent="0.35">
      <c r="A18" s="17" t="s">
        <v>35</v>
      </c>
      <c r="B18" s="18">
        <f>detail!$B$32</f>
        <v>19892.037410024994</v>
      </c>
      <c r="C18" s="20">
        <f>detail!$C$32</f>
        <v>70862.344159999993</v>
      </c>
      <c r="D18" s="18">
        <f>detail!$D$32</f>
        <v>14746.46278469447</v>
      </c>
      <c r="E18" s="18">
        <f>detail!$E$32</f>
        <v>52650.216409999986</v>
      </c>
      <c r="F18" s="65">
        <f t="shared" si="4"/>
        <v>34.893619578189117</v>
      </c>
      <c r="G18" s="65">
        <f t="shared" si="5"/>
        <v>34.59079371711934</v>
      </c>
      <c r="H18" s="15"/>
    </row>
    <row r="19" spans="1:8" x14ac:dyDescent="0.35">
      <c r="A19" s="17" t="s">
        <v>42</v>
      </c>
      <c r="B19" s="18">
        <f>detail!$B$42</f>
        <v>1500.3803027891508</v>
      </c>
      <c r="C19" s="20">
        <f>detail!$C$42</f>
        <v>5344.8755999999994</v>
      </c>
      <c r="D19" s="18">
        <f>detail!$D$42</f>
        <v>842.98489066405648</v>
      </c>
      <c r="E19" s="18">
        <f>detail!$E$42</f>
        <v>3009.7615660000001</v>
      </c>
      <c r="F19" s="65">
        <f t="shared" si="4"/>
        <v>77.984246147903661</v>
      </c>
      <c r="G19" s="65">
        <f t="shared" si="5"/>
        <v>77.584685125187065</v>
      </c>
      <c r="H19" s="15"/>
    </row>
    <row r="20" spans="1:8" x14ac:dyDescent="0.35">
      <c r="A20" s="17" t="s">
        <v>45</v>
      </c>
      <c r="B20" s="18">
        <f>detail!$B$45</f>
        <v>3941.5889957895192</v>
      </c>
      <c r="C20" s="20">
        <f>detail!$C$45</f>
        <v>14041.3086</v>
      </c>
      <c r="D20" s="18">
        <f>detail!$D$45</f>
        <v>2527.2468067114442</v>
      </c>
      <c r="E20" s="18">
        <f>detail!$E$45</f>
        <v>9023.1869999999999</v>
      </c>
      <c r="F20" s="65">
        <f t="shared" si="4"/>
        <v>55.963754126510281</v>
      </c>
      <c r="G20" s="65">
        <f t="shared" si="5"/>
        <v>55.613627424545228</v>
      </c>
      <c r="H20" s="15"/>
    </row>
    <row r="21" spans="1:8" x14ac:dyDescent="0.35">
      <c r="A21" s="17" t="s">
        <v>53</v>
      </c>
      <c r="B21" s="18">
        <f>detail!$B$60</f>
        <v>844.68952460187415</v>
      </c>
      <c r="C21" s="20">
        <f>detail!$C$60</f>
        <v>3009.0773794000002</v>
      </c>
      <c r="D21" s="18">
        <f>detail!$D$60</f>
        <v>1004.5605985951848</v>
      </c>
      <c r="E21" s="18">
        <f>detail!$E$60</f>
        <v>3586.6453999999999</v>
      </c>
      <c r="F21" s="65">
        <f t="shared" si="4"/>
        <v>-15.914527626992381</v>
      </c>
      <c r="G21" s="65">
        <f t="shared" si="5"/>
        <v>-16.103293082722914</v>
      </c>
      <c r="H21" s="15"/>
    </row>
    <row r="22" spans="1:8" x14ac:dyDescent="0.35">
      <c r="A22" s="17" t="s">
        <v>56</v>
      </c>
      <c r="B22" s="18">
        <f>detail!$B$63</f>
        <v>459.30205539556619</v>
      </c>
      <c r="C22" s="20">
        <f>detail!$C$63</f>
        <v>1636.1933999999999</v>
      </c>
      <c r="D22" s="18">
        <f>detail!$D$63</f>
        <v>226.71916937219521</v>
      </c>
      <c r="E22" s="18">
        <f>detail!$E$63</f>
        <v>809.46960000000001</v>
      </c>
      <c r="F22" s="65">
        <f t="shared" si="4"/>
        <v>102.58633474505615</v>
      </c>
      <c r="G22" s="65">
        <f t="shared" si="5"/>
        <v>102.13154391468188</v>
      </c>
      <c r="H22" s="15"/>
    </row>
    <row r="23" spans="1:8" x14ac:dyDescent="0.35">
      <c r="A23" s="17" t="s">
        <v>57</v>
      </c>
      <c r="B23" s="18">
        <f>detail!$B$64</f>
        <v>89059.036792782499</v>
      </c>
      <c r="C23" s="20">
        <f>detail!$C$64</f>
        <v>317259.21210000006</v>
      </c>
      <c r="D23" s="18">
        <f>detail!$D$64</f>
        <v>95878.777577676025</v>
      </c>
      <c r="E23" s="18">
        <f>detail!$E$64</f>
        <v>342321.98339999991</v>
      </c>
      <c r="F23" s="65">
        <f t="shared" si="4"/>
        <v>-7.1128783211368329</v>
      </c>
      <c r="G23" s="65">
        <f t="shared" si="5"/>
        <v>-7.3214028065250574</v>
      </c>
      <c r="H23" s="15"/>
    </row>
    <row r="24" spans="1:8" x14ac:dyDescent="0.35">
      <c r="A24" s="17" t="s">
        <v>70</v>
      </c>
      <c r="B24" s="18">
        <f>detail!$B$77</f>
        <v>42747.96711327599</v>
      </c>
      <c r="C24" s="20">
        <f>detail!$C$77</f>
        <v>152283.10178999999</v>
      </c>
      <c r="D24" s="18">
        <f>detail!$D$77</f>
        <v>43077.393082080031</v>
      </c>
      <c r="E24" s="18">
        <f>detail!$E$77</f>
        <v>153801.90499000001</v>
      </c>
      <c r="F24" s="65">
        <f t="shared" si="4"/>
        <v>-0.76473051230455269</v>
      </c>
      <c r="G24" s="65">
        <f t="shared" si="5"/>
        <v>-0.98750610410110085</v>
      </c>
      <c r="H24" s="15"/>
    </row>
    <row r="25" spans="1:8" x14ac:dyDescent="0.35">
      <c r="A25" s="17" t="s">
        <v>81</v>
      </c>
      <c r="B25" s="18">
        <f>detail!$B$91</f>
        <v>1445.081282829633</v>
      </c>
      <c r="C25" s="20">
        <f>detail!$C$91</f>
        <v>5147.8812900000003</v>
      </c>
      <c r="D25" s="18">
        <f>detail!$D$91</f>
        <v>1121.838662245771</v>
      </c>
      <c r="E25" s="18">
        <f>detail!$E$91</f>
        <v>4005.37059</v>
      </c>
      <c r="F25" s="65">
        <f t="shared" ref="F25" si="6">IFERROR(B25/D25*100-100,"0.00")</f>
        <v>28.81364597800308</v>
      </c>
      <c r="G25" s="65">
        <f t="shared" ref="G25" si="7">IFERROR(C25/E25*100-100,"0.00")</f>
        <v>28.524469192749535</v>
      </c>
      <c r="H25" s="15"/>
    </row>
    <row r="26" spans="1:8" x14ac:dyDescent="0.35">
      <c r="A26" s="15" t="s">
        <v>86</v>
      </c>
      <c r="B26" s="18">
        <f>detail!$B$96</f>
        <v>19691.049711223928</v>
      </c>
      <c r="C26" s="20">
        <f>detail!$C$96</f>
        <v>70146.356189999991</v>
      </c>
      <c r="D26" s="18">
        <f>detail!$D$96</f>
        <v>22690.619278362559</v>
      </c>
      <c r="E26" s="18">
        <f>detail!$E$96</f>
        <v>81013.734135799983</v>
      </c>
      <c r="F26" s="65">
        <f t="shared" si="4"/>
        <v>-13.219425747445229</v>
      </c>
      <c r="G26" s="65">
        <f t="shared" si="5"/>
        <v>-13.414241500809538</v>
      </c>
      <c r="H26" s="15"/>
    </row>
    <row r="27" spans="1:8" ht="18.5" x14ac:dyDescent="0.45">
      <c r="A27" s="22" t="s">
        <v>7</v>
      </c>
      <c r="B27" s="24">
        <f>detail!B108</f>
        <v>253737.36971135958</v>
      </c>
      <c r="C27" s="24">
        <f>detail!C108</f>
        <v>903900.61350266321</v>
      </c>
      <c r="D27" s="24">
        <f>detail!D108</f>
        <v>264364.85413375346</v>
      </c>
      <c r="E27" s="24">
        <f>detail!E108</f>
        <v>943878.33777919656</v>
      </c>
      <c r="F27" s="65">
        <f t="shared" si="4"/>
        <v>-4.0200065387727193</v>
      </c>
      <c r="G27" s="65">
        <f t="shared" si="5"/>
        <v>-4.2354742848103655</v>
      </c>
      <c r="H27" s="15"/>
    </row>
    <row r="28" spans="1:8" x14ac:dyDescent="0.35">
      <c r="A28" s="17" t="s">
        <v>14</v>
      </c>
      <c r="B28" s="18">
        <f>detail!B109</f>
        <v>0</v>
      </c>
      <c r="C28" s="20">
        <f>detail!C109</f>
        <v>0</v>
      </c>
      <c r="D28" s="18">
        <f>detail!D109</f>
        <v>0</v>
      </c>
      <c r="E28" s="18">
        <f>detail!E109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detail!B112</f>
        <v>3630.7376888706954</v>
      </c>
      <c r="C29" s="20">
        <f>detail!C112</f>
        <v>12933.948311085289</v>
      </c>
      <c r="D29" s="18">
        <f>detail!D112</f>
        <v>3348.1050206300679</v>
      </c>
      <c r="E29" s="18">
        <f>detail!E112</f>
        <v>11953.948311085289</v>
      </c>
      <c r="F29" s="65">
        <f t="shared" si="4"/>
        <v>8.44157117232362</v>
      </c>
      <c r="G29" s="65">
        <f t="shared" si="5"/>
        <v>8.1981281372215165</v>
      </c>
      <c r="H29" s="15"/>
    </row>
    <row r="30" spans="1:8" x14ac:dyDescent="0.35">
      <c r="A30" s="17" t="s">
        <v>18</v>
      </c>
      <c r="B30" s="18">
        <f>detail!B113</f>
        <v>109182.87490264441</v>
      </c>
      <c r="C30" s="20">
        <f>detail!C113</f>
        <v>388947.31083856791</v>
      </c>
      <c r="D30" s="18">
        <f>detail!D113</f>
        <v>101939.65232941275</v>
      </c>
      <c r="E30" s="18">
        <f>detail!E113</f>
        <v>363961.5027865778</v>
      </c>
      <c r="F30" s="65">
        <f t="shared" si="4"/>
        <v>7.10540246873272</v>
      </c>
      <c r="G30" s="65">
        <f t="shared" si="5"/>
        <v>6.8649590301976104</v>
      </c>
      <c r="H30" s="15"/>
    </row>
    <row r="31" spans="1:8" x14ac:dyDescent="0.35">
      <c r="A31" s="17" t="s">
        <v>35</v>
      </c>
      <c r="B31" s="18">
        <f>detail!B133</f>
        <v>57543.562561282444</v>
      </c>
      <c r="C31" s="20">
        <f>detail!C133</f>
        <v>204990.15009669453</v>
      </c>
      <c r="D31" s="18">
        <f>detail!D133</f>
        <v>60213.986084395212</v>
      </c>
      <c r="E31" s="18">
        <f>detail!E133</f>
        <v>214985.75248449453</v>
      </c>
      <c r="F31" s="65">
        <f t="shared" si="4"/>
        <v>-4.4348891291965487</v>
      </c>
      <c r="G31" s="65">
        <f t="shared" si="5"/>
        <v>-4.64942549554344</v>
      </c>
      <c r="H31" s="15"/>
    </row>
    <row r="32" spans="1:8" x14ac:dyDescent="0.35">
      <c r="A32" s="17" t="s">
        <v>42</v>
      </c>
      <c r="B32" s="18">
        <f>detail!B143</f>
        <v>361.82604348735003</v>
      </c>
      <c r="C32" s="20">
        <f>detail!C143</f>
        <v>1288.95</v>
      </c>
      <c r="D32" s="18">
        <f>detail!D143</f>
        <v>0</v>
      </c>
      <c r="E32" s="18">
        <f>detail!E143</f>
        <v>0</v>
      </c>
      <c r="F32" s="65">
        <v>100</v>
      </c>
      <c r="G32" s="65">
        <v>100</v>
      </c>
      <c r="H32" s="15"/>
    </row>
    <row r="33" spans="1:8" x14ac:dyDescent="0.35">
      <c r="A33" s="17" t="s">
        <v>45</v>
      </c>
      <c r="B33" s="18">
        <f>detail!B146</f>
        <v>8022.3035822574584</v>
      </c>
      <c r="C33" s="20">
        <f>detail!C146</f>
        <v>28578.230861129996</v>
      </c>
      <c r="D33" s="18">
        <f>detail!D146</f>
        <v>6833.3989545085606</v>
      </c>
      <c r="E33" s="18">
        <f>detail!E146</f>
        <v>24397.710761130002</v>
      </c>
      <c r="F33" s="65">
        <f t="shared" si="4"/>
        <v>17.398437229608547</v>
      </c>
      <c r="G33" s="65">
        <f t="shared" si="5"/>
        <v>17.134886715110682</v>
      </c>
      <c r="H33" s="15"/>
    </row>
    <row r="34" spans="1:8" x14ac:dyDescent="0.35">
      <c r="A34" s="17" t="s">
        <v>53</v>
      </c>
      <c r="B34" s="18">
        <f>detail!B161</f>
        <v>22743.177502367136</v>
      </c>
      <c r="C34" s="20">
        <f>detail!C161</f>
        <v>81019.095140676378</v>
      </c>
      <c r="D34" s="18">
        <f>detail!D161</f>
        <v>21600.90742875409</v>
      </c>
      <c r="E34" s="18">
        <f>detail!E161</f>
        <v>77123.067909999998</v>
      </c>
      <c r="F34" s="65">
        <f t="shared" si="4"/>
        <v>5.2880652230957281</v>
      </c>
      <c r="G34" s="65">
        <f t="shared" si="5"/>
        <v>5.0517015677111061</v>
      </c>
      <c r="H34" s="15"/>
    </row>
    <row r="35" spans="1:8" x14ac:dyDescent="0.35">
      <c r="A35" s="17" t="s">
        <v>56</v>
      </c>
      <c r="B35" s="18">
        <f>detail!B164</f>
        <v>6567.3035663701712</v>
      </c>
      <c r="C35" s="20">
        <f>detail!C164</f>
        <v>23395.015600000002</v>
      </c>
      <c r="D35" s="18">
        <f>detail!D164</f>
        <v>6767.9899471589624</v>
      </c>
      <c r="E35" s="18">
        <f>detail!E164</f>
        <v>24164.176899999999</v>
      </c>
      <c r="F35" s="65">
        <f t="shared" si="4"/>
        <v>-2.9652287068339263</v>
      </c>
      <c r="G35" s="65">
        <f t="shared" si="5"/>
        <v>-3.1830643484487808</v>
      </c>
      <c r="H35" s="15"/>
    </row>
    <row r="36" spans="1:8" x14ac:dyDescent="0.35">
      <c r="A36" s="17" t="s">
        <v>57</v>
      </c>
      <c r="B36" s="18">
        <f>detail!B165</f>
        <v>8158.1727070315601</v>
      </c>
      <c r="C36" s="20">
        <f>detail!C165</f>
        <v>29062.243859999999</v>
      </c>
      <c r="D36" s="18">
        <f>detail!D165</f>
        <v>8685.0967894309779</v>
      </c>
      <c r="E36" s="18">
        <f>detail!E165</f>
        <v>31008.943105999992</v>
      </c>
      <c r="F36" s="65">
        <f t="shared" si="4"/>
        <v>-6.0669914817833615</v>
      </c>
      <c r="G36" s="65">
        <f t="shared" si="5"/>
        <v>-6.2778639031503189</v>
      </c>
      <c r="H36" s="15"/>
    </row>
    <row r="37" spans="1:8" x14ac:dyDescent="0.35">
      <c r="A37" s="17" t="s">
        <v>70</v>
      </c>
      <c r="B37" s="18">
        <f>detail!B178</f>
        <v>21898.448100124169</v>
      </c>
      <c r="C37" s="20">
        <f>detail!C178</f>
        <v>78009.875703272512</v>
      </c>
      <c r="D37" s="18">
        <f>detail!D178</f>
        <v>36408.235154792121</v>
      </c>
      <c r="E37" s="18">
        <f>detail!E178</f>
        <v>129990.59421867252</v>
      </c>
      <c r="F37" s="65">
        <f t="shared" si="4"/>
        <v>-39.853035976554729</v>
      </c>
      <c r="G37" s="65">
        <f t="shared" si="5"/>
        <v>-39.988061311541593</v>
      </c>
      <c r="H37" s="15"/>
    </row>
    <row r="38" spans="1:8" x14ac:dyDescent="0.35">
      <c r="A38" s="17" t="s">
        <v>81</v>
      </c>
      <c r="B38" s="18">
        <f>detail!B192</f>
        <v>721.04273998324777</v>
      </c>
      <c r="C38" s="20">
        <f>detail!C192</f>
        <v>2568.6046000000001</v>
      </c>
      <c r="D38" s="18">
        <f>detail!D192</f>
        <v>617.55949303525438</v>
      </c>
      <c r="E38" s="18">
        <f>detail!E192</f>
        <v>2204.9112</v>
      </c>
      <c r="F38" s="65">
        <f t="shared" ref="F38" si="8">IFERROR(B38/D38*100-100,"0.00")</f>
        <v>16.756806123954419</v>
      </c>
      <c r="G38" s="68">
        <f t="shared" ref="G38" si="9">IFERROR(C38/E38*100-100,"0.00")</f>
        <v>16.494696022225313</v>
      </c>
    </row>
    <row r="39" spans="1:8" x14ac:dyDescent="0.35">
      <c r="A39" s="19" t="s">
        <v>86</v>
      </c>
      <c r="B39" s="23">
        <f>detail!B197</f>
        <v>14907.920316940968</v>
      </c>
      <c r="C39" s="21">
        <f>detail!C197</f>
        <v>53107.188491236586</v>
      </c>
      <c r="D39" s="23">
        <f>detail!D197</f>
        <v>17949.922931635469</v>
      </c>
      <c r="E39" s="23">
        <f>detail!E197</f>
        <v>64087.730101236579</v>
      </c>
      <c r="F39" s="66">
        <f t="shared" si="4"/>
        <v>-16.94716253813651</v>
      </c>
      <c r="G39" s="69">
        <f t="shared" si="5"/>
        <v>-17.133609807453794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1"/>
      <c r="C44" s="82"/>
      <c r="D44" s="95"/>
      <c r="E44" s="95"/>
      <c r="F44" s="81" t="s">
        <v>112</v>
      </c>
      <c r="G44" s="82"/>
    </row>
    <row r="45" spans="1:8" x14ac:dyDescent="0.35">
      <c r="A45" s="6" t="s">
        <v>0</v>
      </c>
      <c r="B45" s="83" t="s">
        <v>120</v>
      </c>
      <c r="C45" s="84"/>
      <c r="D45" s="83" t="s">
        <v>121</v>
      </c>
      <c r="E45" s="84"/>
      <c r="F45" s="83" t="s">
        <v>3</v>
      </c>
      <c r="G45" s="84"/>
    </row>
    <row r="46" spans="1:8" x14ac:dyDescent="0.35">
      <c r="A46" s="7"/>
      <c r="B46" s="85"/>
      <c r="C46" s="86"/>
      <c r="D46" s="85"/>
      <c r="E46" s="86"/>
      <c r="F46" s="87" t="s">
        <v>122</v>
      </c>
      <c r="G46" s="88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1932783.6684059026</v>
      </c>
      <c r="C48" s="24">
        <f>detail!P7</f>
        <v>6933700.3395679016</v>
      </c>
      <c r="D48" s="24">
        <f>detail!Q7</f>
        <v>1799143.9672109138</v>
      </c>
      <c r="E48" s="24">
        <f>detail!R7</f>
        <v>6339271.3694838174</v>
      </c>
      <c r="F48" s="65">
        <f t="shared" ref="F48:F73" si="10">IFERROR(B48/D48*100-100,"0.00")</f>
        <v>7.4279603873035853</v>
      </c>
      <c r="G48" s="68">
        <f t="shared" ref="G48:G73" si="11">IFERROR(C48/E48*100-100,"0.00")</f>
        <v>9.3769289156095255</v>
      </c>
    </row>
    <row r="49" spans="1:7" x14ac:dyDescent="0.35">
      <c r="A49" s="17" t="s">
        <v>14</v>
      </c>
      <c r="B49" s="18">
        <f>detail!$O$8</f>
        <v>0</v>
      </c>
      <c r="C49" s="18">
        <f>detail!$P$8</f>
        <v>0</v>
      </c>
      <c r="D49" s="18">
        <f>detail!$Q$8</f>
        <v>0</v>
      </c>
      <c r="E49" s="18">
        <f>detail!$R$8</f>
        <v>0</v>
      </c>
      <c r="F49" s="65" t="str">
        <f t="shared" si="10"/>
        <v>0.00</v>
      </c>
      <c r="G49" s="68" t="str">
        <f t="shared" si="11"/>
        <v>0.00</v>
      </c>
    </row>
    <row r="50" spans="1:7" x14ac:dyDescent="0.35">
      <c r="A50" s="17" t="s">
        <v>17</v>
      </c>
      <c r="B50" s="18">
        <f>detail!$O$11</f>
        <v>2128.9981520799747</v>
      </c>
      <c r="C50" s="18">
        <f>detail!$P$11</f>
        <v>7637.6034479800001</v>
      </c>
      <c r="D50" s="18">
        <f>detail!$Q$11</f>
        <v>1393.5030539146255</v>
      </c>
      <c r="E50" s="18">
        <f>detail!$R$11</f>
        <v>4909.998407000001</v>
      </c>
      <c r="F50" s="65">
        <f t="shared" si="10"/>
        <v>52.780300416220712</v>
      </c>
      <c r="G50" s="68">
        <f t="shared" si="11"/>
        <v>55.552055517805343</v>
      </c>
    </row>
    <row r="51" spans="1:7" x14ac:dyDescent="0.35">
      <c r="A51" s="17" t="s">
        <v>18</v>
      </c>
      <c r="B51" s="18">
        <f>detail!$O$12</f>
        <v>223368.6754343379</v>
      </c>
      <c r="C51" s="18">
        <f>detail!$P$12</f>
        <v>801316.5084250106</v>
      </c>
      <c r="D51" s="18">
        <f>detail!Q$12</f>
        <v>178878.41445269375</v>
      </c>
      <c r="E51" s="18">
        <f>detail!$R$12</f>
        <v>630276.86056526005</v>
      </c>
      <c r="F51" s="65">
        <f t="shared" si="10"/>
        <v>24.87178853735314</v>
      </c>
      <c r="G51" s="68">
        <f t="shared" si="11"/>
        <v>27.137224696200121</v>
      </c>
    </row>
    <row r="52" spans="1:7" x14ac:dyDescent="0.35">
      <c r="A52" s="17" t="s">
        <v>35</v>
      </c>
      <c r="B52" s="18">
        <f>detail!$O$32</f>
        <v>172576.28934366253</v>
      </c>
      <c r="C52" s="18">
        <f>detail!$P$32</f>
        <v>619103.05616894609</v>
      </c>
      <c r="D52" s="18">
        <f>detail!$Q$32</f>
        <v>179729.24173567456</v>
      </c>
      <c r="E52" s="18">
        <f>detail!$R$32</f>
        <v>633274.74463327986</v>
      </c>
      <c r="F52" s="65">
        <f t="shared" si="10"/>
        <v>-3.9798489789055935</v>
      </c>
      <c r="G52" s="68">
        <f t="shared" si="11"/>
        <v>-2.2378420400359431</v>
      </c>
    </row>
    <row r="53" spans="1:7" x14ac:dyDescent="0.35">
      <c r="A53" s="17" t="s">
        <v>42</v>
      </c>
      <c r="B53" s="18">
        <f>detail!$O$42</f>
        <v>11080.177569574271</v>
      </c>
      <c r="C53" s="18">
        <f>detail!$P$42</f>
        <v>39749.213651000005</v>
      </c>
      <c r="D53" s="18">
        <f>detail!$Q$42</f>
        <v>12232.572701013276</v>
      </c>
      <c r="E53" s="18">
        <f>detail!$R$42</f>
        <v>43101.385609999998</v>
      </c>
      <c r="F53" s="65">
        <f t="shared" si="10"/>
        <v>-9.4207094419602129</v>
      </c>
      <c r="G53" s="68">
        <f t="shared" si="11"/>
        <v>-7.7774111239297383</v>
      </c>
    </row>
    <row r="54" spans="1:7" x14ac:dyDescent="0.35">
      <c r="A54" s="17" t="s">
        <v>45</v>
      </c>
      <c r="B54" s="18">
        <f>detail!$O$45</f>
        <v>24668.495772709233</v>
      </c>
      <c r="C54" s="18">
        <f>detail!$P$45</f>
        <v>88496.172805999988</v>
      </c>
      <c r="D54" s="18">
        <f>detail!$Q$45</f>
        <v>18231.301322227719</v>
      </c>
      <c r="E54" s="18">
        <f>detail!$R$45</f>
        <v>64237.864566000004</v>
      </c>
      <c r="F54" s="65">
        <f t="shared" si="10"/>
        <v>35.30847489549879</v>
      </c>
      <c r="G54" s="68">
        <f t="shared" si="11"/>
        <v>37.763254435514796</v>
      </c>
    </row>
    <row r="55" spans="1:7" x14ac:dyDescent="0.35">
      <c r="A55" s="17" t="s">
        <v>53</v>
      </c>
      <c r="B55" s="18">
        <f>detail!$O$60</f>
        <v>13770.960688068453</v>
      </c>
      <c r="C55" s="18">
        <f>detail!$P$60</f>
        <v>49402.173848969003</v>
      </c>
      <c r="D55" s="18">
        <f>detail!$Q$60</f>
        <v>11721.968032676663</v>
      </c>
      <c r="E55" s="18">
        <f>detail!$R$60</f>
        <v>41302.273580000001</v>
      </c>
      <c r="F55" s="65">
        <f t="shared" si="10"/>
        <v>17.479937239889495</v>
      </c>
      <c r="G55" s="68">
        <f t="shared" si="11"/>
        <v>19.611269712017148</v>
      </c>
    </row>
    <row r="56" spans="1:7" x14ac:dyDescent="0.35">
      <c r="A56" s="17" t="s">
        <v>56</v>
      </c>
      <c r="B56" s="18">
        <f>detail!$O$63</f>
        <v>2779.0836789579594</v>
      </c>
      <c r="C56" s="18">
        <f>detail!$P$63</f>
        <v>9969.7311000000009</v>
      </c>
      <c r="D56" s="18">
        <f>detail!$Q$63</f>
        <v>2276.9095761470635</v>
      </c>
      <c r="E56" s="18">
        <f>detail!$R$63</f>
        <v>8022.6752000000006</v>
      </c>
      <c r="F56" s="65">
        <f t="shared" ref="F56" si="12">IFERROR(B56/D56*100-100,"0.00")</f>
        <v>22.055074477778078</v>
      </c>
      <c r="G56" s="68">
        <f t="shared" ref="G56" si="13">IFERROR(C56/E56*100-100,"0.00")</f>
        <v>24.269409535612255</v>
      </c>
    </row>
    <row r="57" spans="1:7" x14ac:dyDescent="0.35">
      <c r="A57" s="17" t="s">
        <v>57</v>
      </c>
      <c r="B57" s="18">
        <f>detail!$O$64</f>
        <v>876084.60224222159</v>
      </c>
      <c r="C57" s="18">
        <f>detail!$P$64</f>
        <v>3142880.5009859996</v>
      </c>
      <c r="D57" s="18">
        <f>detail!$Q$64</f>
        <v>736185.46538416145</v>
      </c>
      <c r="E57" s="18">
        <f>detail!$R$64</f>
        <v>2593944.4137840006</v>
      </c>
      <c r="F57" s="65">
        <f t="shared" si="10"/>
        <v>19.003246251955957</v>
      </c>
      <c r="G57" s="68">
        <f t="shared" si="11"/>
        <v>21.162214744656808</v>
      </c>
    </row>
    <row r="58" spans="1:7" x14ac:dyDescent="0.35">
      <c r="A58" s="17" t="s">
        <v>70</v>
      </c>
      <c r="B58" s="18">
        <f>detail!$O$77</f>
        <v>384800.50516439055</v>
      </c>
      <c r="C58" s="18">
        <f>detail!$P$77</f>
        <v>1380439.744467</v>
      </c>
      <c r="D58" s="18">
        <f>detail!$Q$77</f>
        <v>371412.37763461826</v>
      </c>
      <c r="E58" s="18">
        <f>detail!$R$77</f>
        <v>1308668.9529693602</v>
      </c>
      <c r="F58" s="65">
        <f t="shared" si="10"/>
        <v>3.6046530314999501</v>
      </c>
      <c r="G58" s="68">
        <f t="shared" si="11"/>
        <v>5.4842587451007034</v>
      </c>
    </row>
    <row r="59" spans="1:7" x14ac:dyDescent="0.35">
      <c r="A59" s="17" t="s">
        <v>81</v>
      </c>
      <c r="B59" s="18">
        <f>detail!$O$91</f>
        <v>12003.578801012834</v>
      </c>
      <c r="C59" s="18">
        <f>detail!$P$91</f>
        <v>43061.838616039997</v>
      </c>
      <c r="D59" s="18">
        <f>detail!$Q$91</f>
        <v>5255.2135946756271</v>
      </c>
      <c r="E59" s="18">
        <f>detail!$R$91</f>
        <v>18516.708884</v>
      </c>
      <c r="F59" s="65">
        <f>IFERROR(B59/D59*100-100,"0.00")</f>
        <v>128.4127673359344</v>
      </c>
      <c r="G59" s="68">
        <f t="shared" si="11"/>
        <v>132.55665402424216</v>
      </c>
    </row>
    <row r="60" spans="1:7" x14ac:dyDescent="0.35">
      <c r="A60" s="15" t="s">
        <v>86</v>
      </c>
      <c r="B60" s="18">
        <f>detail!$O$96</f>
        <v>209522.30155888741</v>
      </c>
      <c r="C60" s="18">
        <f>detail!$P$96</f>
        <v>751643.79605095659</v>
      </c>
      <c r="D60" s="18">
        <f>detail!$Q$96</f>
        <v>281826.99972311087</v>
      </c>
      <c r="E60" s="18">
        <f>detail!$R$96</f>
        <v>993015.49128491711</v>
      </c>
      <c r="F60" s="65">
        <f t="shared" si="10"/>
        <v>-25.655703050190823</v>
      </c>
      <c r="G60" s="68">
        <f t="shared" si="11"/>
        <v>-24.306941568619081</v>
      </c>
    </row>
    <row r="61" spans="1:7" ht="18.5" x14ac:dyDescent="0.45">
      <c r="A61" s="22" t="s">
        <v>7</v>
      </c>
      <c r="B61" s="24">
        <f>detail!O108</f>
        <v>2628808.6787695191</v>
      </c>
      <c r="C61" s="24">
        <f>detail!P108</f>
        <v>9430632.0601708163</v>
      </c>
      <c r="D61" s="24">
        <f>detail!Q108</f>
        <v>2480896.0411280165</v>
      </c>
      <c r="E61" s="24">
        <f>detail!R108</f>
        <v>8741420.1035668962</v>
      </c>
      <c r="F61" s="65">
        <f t="shared" si="10"/>
        <v>5.9620651244318026</v>
      </c>
      <c r="G61" s="68">
        <f t="shared" si="11"/>
        <v>7.8844392379985351</v>
      </c>
    </row>
    <row r="62" spans="1:7" x14ac:dyDescent="0.35">
      <c r="A62" s="17" t="s">
        <v>14</v>
      </c>
      <c r="B62" s="18">
        <f>detail!$O$109</f>
        <v>0</v>
      </c>
      <c r="C62" s="18">
        <f>detail!$P$109</f>
        <v>0</v>
      </c>
      <c r="D62" s="18">
        <f>detail!$Q$109</f>
        <v>0</v>
      </c>
      <c r="E62" s="18">
        <f>detail!$R$109</f>
        <v>0</v>
      </c>
      <c r="F62" s="65" t="str">
        <f t="shared" si="10"/>
        <v>0.00</v>
      </c>
      <c r="G62" s="68" t="str">
        <f t="shared" si="11"/>
        <v>0.00</v>
      </c>
    </row>
    <row r="63" spans="1:7" x14ac:dyDescent="0.35">
      <c r="A63" s="17" t="s">
        <v>17</v>
      </c>
      <c r="B63" s="18">
        <f>detail!$O$112</f>
        <v>15142.190198633634</v>
      </c>
      <c r="C63" s="18">
        <f>detail!$P$112</f>
        <v>54321.345445070576</v>
      </c>
      <c r="D63" s="18">
        <f>detail!$Q$112</f>
        <v>17348.924132617318</v>
      </c>
      <c r="E63" s="18">
        <f>detail!$R$112</f>
        <v>61128.8146194</v>
      </c>
      <c r="F63" s="65">
        <f t="shared" si="10"/>
        <v>-12.719716318517143</v>
      </c>
      <c r="G63" s="68">
        <f t="shared" si="11"/>
        <v>-11.136268904794022</v>
      </c>
    </row>
    <row r="64" spans="1:7" x14ac:dyDescent="0.35">
      <c r="A64" s="17" t="s">
        <v>18</v>
      </c>
      <c r="B64" s="18">
        <f>detail!$O$113</f>
        <v>1120150.1686802269</v>
      </c>
      <c r="C64" s="18">
        <f>detail!$P$113</f>
        <v>4018445.3810865055</v>
      </c>
      <c r="D64" s="18">
        <f>detail!$Q$113</f>
        <v>1112619.4170208853</v>
      </c>
      <c r="E64" s="18">
        <f>detail!$R$113</f>
        <v>3920306.8481430914</v>
      </c>
      <c r="F64" s="65">
        <f t="shared" si="10"/>
        <v>0.67684884374081378</v>
      </c>
      <c r="G64" s="68">
        <f t="shared" si="11"/>
        <v>2.5033380483953351</v>
      </c>
    </row>
    <row r="65" spans="1:7" x14ac:dyDescent="0.35">
      <c r="A65" s="17" t="s">
        <v>35</v>
      </c>
      <c r="B65" s="18">
        <f>detail!$O$133</f>
        <v>580051.25963117171</v>
      </c>
      <c r="C65" s="18">
        <f>detail!$P$133</f>
        <v>2080885.5546614688</v>
      </c>
      <c r="D65" s="18">
        <f>detail!$Q$133</f>
        <v>546495.20341528242</v>
      </c>
      <c r="E65" s="18">
        <f>detail!$R$133</f>
        <v>1925572.0830064097</v>
      </c>
      <c r="F65" s="65">
        <f t="shared" si="10"/>
        <v>6.1402288631598338</v>
      </c>
      <c r="G65" s="68">
        <f t="shared" si="11"/>
        <v>8.0658352406401264</v>
      </c>
    </row>
    <row r="66" spans="1:7" x14ac:dyDescent="0.35">
      <c r="A66" s="17" t="s">
        <v>42</v>
      </c>
      <c r="B66" s="18">
        <f>detail!$O$143</f>
        <v>9271.7226025339151</v>
      </c>
      <c r="C66" s="18">
        <f>detail!$P$143</f>
        <v>33261.532166500001</v>
      </c>
      <c r="D66" s="18">
        <f>detail!$Q$143</f>
        <v>6377.7970788244511</v>
      </c>
      <c r="E66" s="18">
        <f>detail!$R$143</f>
        <v>22472.124054</v>
      </c>
      <c r="F66" s="65">
        <f t="shared" ref="F66" si="14">IFERROR(B66/D66*100-100,"0.00")</f>
        <v>45.375001555284172</v>
      </c>
      <c r="G66" s="68">
        <f t="shared" ref="G66" si="15">IFERROR(C66/E66*100-100,"0.00")</f>
        <v>48.012409003142295</v>
      </c>
    </row>
    <row r="67" spans="1:7" x14ac:dyDescent="0.35">
      <c r="A67" s="17" t="s">
        <v>45</v>
      </c>
      <c r="B67" s="18">
        <f>detail!$O$146</f>
        <v>82022.118069840624</v>
      </c>
      <c r="C67" s="18">
        <f>detail!$P$146</f>
        <v>294247.51316425996</v>
      </c>
      <c r="D67" s="18">
        <f>detail!$Q$146</f>
        <v>105089.38024241921</v>
      </c>
      <c r="E67" s="18">
        <f>detail!$R$146</f>
        <v>370281.70705000003</v>
      </c>
      <c r="F67" s="65">
        <f t="shared" si="10"/>
        <v>-21.950136273872047</v>
      </c>
      <c r="G67" s="68">
        <f t="shared" si="11"/>
        <v>-20.534148038664242</v>
      </c>
    </row>
    <row r="68" spans="1:7" x14ac:dyDescent="0.35">
      <c r="A68" s="17" t="s">
        <v>53</v>
      </c>
      <c r="B68" s="18">
        <f>detail!$O$161</f>
        <v>167991.49384858189</v>
      </c>
      <c r="C68" s="18">
        <f>detail!$P$161</f>
        <v>602655.48440975952</v>
      </c>
      <c r="D68" s="18">
        <f>detail!$Q$161</f>
        <v>117872.34754564587</v>
      </c>
      <c r="E68" s="18">
        <f>detail!$R$161</f>
        <v>415322.40424779837</v>
      </c>
      <c r="F68" s="65">
        <f t="shared" si="10"/>
        <v>42.519850793272326</v>
      </c>
      <c r="G68" s="68">
        <f t="shared" si="11"/>
        <v>45.105459817715627</v>
      </c>
    </row>
    <row r="69" spans="1:7" x14ac:dyDescent="0.35">
      <c r="A69" s="17" t="s">
        <v>56</v>
      </c>
      <c r="B69" s="18">
        <f>detail!$O$164</f>
        <v>69440.355564897385</v>
      </c>
      <c r="C69" s="18">
        <f>detail!$P$164</f>
        <v>249111.488694</v>
      </c>
      <c r="D69" s="18">
        <f>detail!$Q$164</f>
        <v>33382.624051015373</v>
      </c>
      <c r="E69" s="18">
        <f>detail!$R$164</f>
        <v>117623.44578400001</v>
      </c>
      <c r="F69" s="65">
        <f t="shared" si="10"/>
        <v>108.01347269399355</v>
      </c>
      <c r="G69" s="68">
        <f t="shared" si="11"/>
        <v>111.78727339059637</v>
      </c>
    </row>
    <row r="70" spans="1:7" x14ac:dyDescent="0.35">
      <c r="A70" s="17" t="s">
        <v>57</v>
      </c>
      <c r="B70" s="18">
        <f>detail!$O$165</f>
        <v>118394.57619084956</v>
      </c>
      <c r="C70" s="18">
        <f>detail!$P$165</f>
        <v>424730.67553108698</v>
      </c>
      <c r="D70" s="18">
        <f>detail!$Q$165</f>
        <v>89142.984802598614</v>
      </c>
      <c r="E70" s="18">
        <f>detail!$R$165</f>
        <v>314094.692614</v>
      </c>
      <c r="F70" s="65">
        <f t="shared" si="10"/>
        <v>32.814238218550486</v>
      </c>
      <c r="G70" s="68">
        <f t="shared" si="11"/>
        <v>35.223767073661037</v>
      </c>
    </row>
    <row r="71" spans="1:7" x14ac:dyDescent="0.35">
      <c r="A71" s="17" t="s">
        <v>70</v>
      </c>
      <c r="B71" s="18">
        <f>detail!$O$178</f>
        <v>299022.61097710097</v>
      </c>
      <c r="C71" s="18">
        <f>detail!$P$178</f>
        <v>1072718.6974734857</v>
      </c>
      <c r="D71" s="18">
        <f>detail!$Q$178</f>
        <v>337584.59880949312</v>
      </c>
      <c r="E71" s="18">
        <f>detail!$R$178</f>
        <v>1189477.0074066138</v>
      </c>
      <c r="F71" s="65">
        <f t="shared" si="10"/>
        <v>-11.422910869862761</v>
      </c>
      <c r="G71" s="68">
        <f t="shared" si="11"/>
        <v>-9.8159366852910637</v>
      </c>
    </row>
    <row r="72" spans="1:7" x14ac:dyDescent="0.35">
      <c r="A72" s="17" t="s">
        <v>81</v>
      </c>
      <c r="B72" s="18">
        <f>detail!$O$192</f>
        <v>2707.94357790001</v>
      </c>
      <c r="C72" s="18">
        <f>detail!$P$192</f>
        <v>9714.5219160000015</v>
      </c>
      <c r="D72" s="18">
        <f>detail!$Q$192</f>
        <v>741.14841654598433</v>
      </c>
      <c r="E72" s="18">
        <f>detail!$R$192</f>
        <v>2611.4313379999999</v>
      </c>
      <c r="F72" s="65">
        <f t="shared" si="10"/>
        <v>265.3712964159044</v>
      </c>
      <c r="G72" s="68">
        <f t="shared" si="11"/>
        <v>271.99989808807305</v>
      </c>
    </row>
    <row r="73" spans="1:7" x14ac:dyDescent="0.35">
      <c r="A73" s="19" t="s">
        <v>86</v>
      </c>
      <c r="B73" s="23">
        <f>detail!$O$197</f>
        <v>164614.2394277828</v>
      </c>
      <c r="C73" s="23">
        <f>detail!$P$197</f>
        <v>590539.86562267854</v>
      </c>
      <c r="D73" s="23">
        <f>detail!$Q$197</f>
        <v>114241.61561268907</v>
      </c>
      <c r="E73" s="23">
        <f>detail!$R$197</f>
        <v>402529.5453035839</v>
      </c>
      <c r="F73" s="66">
        <f t="shared" si="10"/>
        <v>44.093059735666714</v>
      </c>
      <c r="G73" s="69">
        <f t="shared" si="11"/>
        <v>46.707210070082937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104</v>
      </c>
    </row>
    <row r="76" spans="1:7" x14ac:dyDescent="0.35">
      <c r="A76" s="1" t="s">
        <v>105</v>
      </c>
    </row>
    <row r="77" spans="1:7" x14ac:dyDescent="0.35">
      <c r="A77" s="1" t="s">
        <v>125</v>
      </c>
    </row>
    <row r="78" spans="1:7" x14ac:dyDescent="0.35">
      <c r="A78" s="1" t="s">
        <v>103</v>
      </c>
    </row>
    <row r="79" spans="1:7" s="78" customFormat="1" ht="18.5" x14ac:dyDescent="0.45">
      <c r="A79" s="1" t="s">
        <v>126</v>
      </c>
    </row>
  </sheetData>
  <mergeCells count="18">
    <mergeCell ref="B10:C10"/>
    <mergeCell ref="D10:E10"/>
    <mergeCell ref="F10:G10"/>
    <mergeCell ref="F11:G11"/>
    <mergeCell ref="B45:C45"/>
    <mergeCell ref="D45:E45"/>
    <mergeCell ref="B44:C44"/>
    <mergeCell ref="D44:E44"/>
    <mergeCell ref="A2:G2"/>
    <mergeCell ref="A3:G3"/>
    <mergeCell ref="A4:G4"/>
    <mergeCell ref="A6:G6"/>
    <mergeCell ref="A7:G7"/>
    <mergeCell ref="F44:G44"/>
    <mergeCell ref="F45:G45"/>
    <mergeCell ref="B46:C46"/>
    <mergeCell ref="D46:E46"/>
    <mergeCell ref="F46:G46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1"/>
  <sheetViews>
    <sheetView zoomScale="70" zoomScaleNormal="70" workbookViewId="0"/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2" width="3.07421875" style="16" customWidth="1"/>
    <col min="13" max="13" width="8.765625" style="16" customWidth="1"/>
    <col min="14" max="14" width="38.4609375" style="16" customWidth="1"/>
    <col min="15" max="15" width="17.765625" style="16" customWidth="1"/>
    <col min="16" max="16" width="19.53515625" style="16" bestFit="1" customWidth="1"/>
    <col min="17" max="17" width="17.84375" style="16" customWidth="1"/>
    <col min="18" max="18" width="19.53515625" style="16" bestFit="1" customWidth="1"/>
    <col min="19" max="19" width="17.69140625" style="16" bestFit="1" customWidth="1"/>
    <col min="20" max="20" width="24.23046875" style="16" customWidth="1"/>
    <col min="21" max="21" width="15.765625" style="16" customWidth="1"/>
    <col min="22" max="16384" width="15.765625" style="16"/>
  </cols>
  <sheetData>
    <row r="1" spans="1:20" x14ac:dyDescent="0.35">
      <c r="A1" s="25"/>
      <c r="B1" s="97" t="s">
        <v>91</v>
      </c>
      <c r="C1" s="97"/>
      <c r="D1" s="97"/>
      <c r="E1" s="97"/>
      <c r="F1" s="97"/>
      <c r="G1" s="97"/>
      <c r="H1" s="26"/>
      <c r="I1" s="27" t="s">
        <v>9</v>
      </c>
      <c r="J1" s="28"/>
      <c r="K1" s="28"/>
      <c r="N1" s="25"/>
      <c r="O1" s="97" t="s">
        <v>91</v>
      </c>
      <c r="P1" s="97"/>
      <c r="Q1" s="97"/>
      <c r="R1" s="97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1"/>
      <c r="C3" s="82"/>
      <c r="D3" s="95"/>
      <c r="E3" s="95"/>
      <c r="F3" s="81"/>
      <c r="G3" s="82"/>
      <c r="H3" s="81" t="s">
        <v>111</v>
      </c>
      <c r="I3" s="96"/>
      <c r="J3" s="96"/>
      <c r="K3" s="96"/>
      <c r="N3" s="32"/>
      <c r="O3" s="81"/>
      <c r="P3" s="82"/>
      <c r="Q3" s="95"/>
      <c r="R3" s="95"/>
      <c r="S3" s="81" t="s">
        <v>112</v>
      </c>
      <c r="T3" s="96"/>
    </row>
    <row r="4" spans="1:20" x14ac:dyDescent="0.35">
      <c r="A4" s="33"/>
      <c r="B4" s="95" t="s">
        <v>113</v>
      </c>
      <c r="C4" s="95"/>
      <c r="D4" s="83" t="s">
        <v>118</v>
      </c>
      <c r="E4" s="84"/>
      <c r="F4" s="95" t="s">
        <v>114</v>
      </c>
      <c r="G4" s="95"/>
      <c r="H4" s="87" t="s">
        <v>3</v>
      </c>
      <c r="I4" s="98"/>
      <c r="J4" s="98"/>
      <c r="K4" s="98"/>
      <c r="N4" s="33"/>
      <c r="O4" s="83" t="s">
        <v>115</v>
      </c>
      <c r="P4" s="84"/>
      <c r="Q4" s="83" t="s">
        <v>116</v>
      </c>
      <c r="R4" s="84"/>
      <c r="S4" s="83" t="s">
        <v>3</v>
      </c>
      <c r="T4" s="95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87" t="s">
        <v>110</v>
      </c>
      <c r="I5" s="98"/>
      <c r="J5" s="99" t="s">
        <v>114</v>
      </c>
      <c r="K5" s="100"/>
      <c r="N5" s="34" t="s">
        <v>0</v>
      </c>
      <c r="O5" s="85"/>
      <c r="P5" s="86"/>
      <c r="Q5" s="85"/>
      <c r="R5" s="86"/>
      <c r="S5" s="87" t="s">
        <v>117</v>
      </c>
      <c r="T5" s="98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93</v>
      </c>
      <c r="B7" s="42">
        <f t="shared" ref="B7:G7" si="0">B8+B11+B12+B32+B42+B45+B60+B63+B64+B77+B91+B96</f>
        <v>201187.55637889827</v>
      </c>
      <c r="C7" s="42">
        <f t="shared" si="0"/>
        <v>716699.93208669405</v>
      </c>
      <c r="D7" s="42">
        <f t="shared" si="0"/>
        <v>203125.7934750953</v>
      </c>
      <c r="E7" s="42">
        <f t="shared" si="0"/>
        <v>725232.69756709388</v>
      </c>
      <c r="F7" s="42">
        <f t="shared" si="0"/>
        <v>182146.32257500105</v>
      </c>
      <c r="G7" s="42">
        <f t="shared" si="0"/>
        <v>654867.03872422595</v>
      </c>
      <c r="H7" s="65">
        <f>IFERROR(B7/D7*100-100,"0.00")</f>
        <v>-0.95420530452459218</v>
      </c>
      <c r="I7" s="65">
        <f t="shared" ref="I7" si="1">IFERROR(C7/E7*100-100,"0.00")</f>
        <v>-1.1765555399011021</v>
      </c>
      <c r="J7" s="65">
        <f t="shared" ref="J7" si="2">IFERROR(B7/F7*100-100,"0.00")</f>
        <v>10.453811822666225</v>
      </c>
      <c r="K7" s="65">
        <f t="shared" ref="K7" si="3">IFERROR(C7/G7*100-100,"0.00")</f>
        <v>9.4420530743045674</v>
      </c>
      <c r="N7" s="41" t="s">
        <v>93</v>
      </c>
      <c r="O7" s="42">
        <f t="shared" ref="O7:R7" si="4">O8+O11+O12+O32+O42+O45+O60+O63+O64+O77+O91+O96</f>
        <v>1932783.6684059026</v>
      </c>
      <c r="P7" s="42">
        <f t="shared" si="4"/>
        <v>6933700.3395679016</v>
      </c>
      <c r="Q7" s="42">
        <f t="shared" si="4"/>
        <v>1799143.9672109138</v>
      </c>
      <c r="R7" s="42">
        <f t="shared" si="4"/>
        <v>6339271.3694838174</v>
      </c>
      <c r="S7" s="65">
        <f>IFERROR(O7/Q7*100-100,"0.00")</f>
        <v>7.4279603873035853</v>
      </c>
      <c r="T7" s="65">
        <f>IFERROR(P7/R7*100-100,"0.00")</f>
        <v>9.3769289156095255</v>
      </c>
    </row>
    <row r="8" spans="1:20" ht="35.5" x14ac:dyDescent="0.4">
      <c r="A8" s="43" t="s">
        <v>14</v>
      </c>
      <c r="B8" s="44">
        <f t="shared" ref="B8:G8" si="5">SUM(B9:B10)</f>
        <v>0</v>
      </c>
      <c r="C8" s="44">
        <f t="shared" si="5"/>
        <v>0</v>
      </c>
      <c r="D8" s="44">
        <f t="shared" si="5"/>
        <v>0</v>
      </c>
      <c r="E8" s="44">
        <f t="shared" si="5"/>
        <v>0</v>
      </c>
      <c r="F8" s="44">
        <f t="shared" si="5"/>
        <v>0</v>
      </c>
      <c r="G8" s="44">
        <f t="shared" si="5"/>
        <v>0</v>
      </c>
      <c r="H8" s="65" t="str">
        <f t="shared" ref="H8:H51" si="6">IFERROR(B8/D8*100-100,"0.00")</f>
        <v>0.00</v>
      </c>
      <c r="I8" s="65" t="str">
        <f t="shared" ref="I8:I51" si="7">IFERROR(C8/E8*100-100,"0.00")</f>
        <v>0.00</v>
      </c>
      <c r="J8" s="65" t="str">
        <f t="shared" ref="J8:J51" si="8">IFERROR(B8/F8*100-100,"0.00")</f>
        <v>0.00</v>
      </c>
      <c r="K8" s="65" t="str">
        <f t="shared" ref="K8:K51" si="9">IFERROR(C8/G8*100-100,"0.00")</f>
        <v>0.00</v>
      </c>
      <c r="N8" s="43" t="s">
        <v>14</v>
      </c>
      <c r="O8" s="44">
        <f t="shared" ref="O8:R8" si="10">SUM(O9:O10)</f>
        <v>0</v>
      </c>
      <c r="P8" s="44">
        <f t="shared" si="10"/>
        <v>0</v>
      </c>
      <c r="Q8" s="44">
        <f t="shared" si="10"/>
        <v>0</v>
      </c>
      <c r="R8" s="44">
        <f t="shared" si="10"/>
        <v>0</v>
      </c>
      <c r="S8" s="65" t="str">
        <f t="shared" ref="S8:S52" si="11">IFERROR(O8/Q8*100-100,"0.00")</f>
        <v>0.00</v>
      </c>
      <c r="T8" s="65" t="str">
        <f t="shared" ref="T8:T52" si="12">IFERROR(P8/R8*100-100,"0.00")</f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 t="shared" si="6"/>
        <v>0.00</v>
      </c>
      <c r="I9" s="65" t="str">
        <f t="shared" si="7"/>
        <v>0.00</v>
      </c>
      <c r="J9" s="65" t="str">
        <f t="shared" si="8"/>
        <v>0.00</v>
      </c>
      <c r="K9" s="65" t="str">
        <f t="shared" si="9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11"/>
        <v>0.00</v>
      </c>
      <c r="T9" s="65" t="str">
        <f t="shared" si="12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 t="shared" si="6"/>
        <v>0.00</v>
      </c>
      <c r="I10" s="65" t="str">
        <f t="shared" si="7"/>
        <v>0.00</v>
      </c>
      <c r="J10" s="65" t="str">
        <f t="shared" si="8"/>
        <v>0.00</v>
      </c>
      <c r="K10" s="65" t="str">
        <f t="shared" si="9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11"/>
        <v>0.00</v>
      </c>
      <c r="T10" s="65" t="str">
        <f t="shared" si="12"/>
        <v>0.00</v>
      </c>
    </row>
    <row r="11" spans="1:20" ht="35.5" x14ac:dyDescent="0.4">
      <c r="A11" s="43" t="s">
        <v>17</v>
      </c>
      <c r="B11" s="44">
        <v>275.15559814156552</v>
      </c>
      <c r="C11" s="44">
        <v>980.19977999999992</v>
      </c>
      <c r="D11" s="44">
        <v>8.4546599285543991</v>
      </c>
      <c r="E11" s="44">
        <v>30.186199999999999</v>
      </c>
      <c r="F11" s="44">
        <v>14.674258012644152</v>
      </c>
      <c r="G11" s="44">
        <v>52.758067000000004</v>
      </c>
      <c r="H11" s="65">
        <f t="shared" si="6"/>
        <v>3154.4845146552498</v>
      </c>
      <c r="I11" s="65">
        <f t="shared" si="7"/>
        <v>3147.178445779859</v>
      </c>
      <c r="J11" s="65">
        <f t="shared" si="8"/>
        <v>1775.0903650765595</v>
      </c>
      <c r="K11" s="65">
        <f t="shared" si="9"/>
        <v>1757.9145062308669</v>
      </c>
      <c r="N11" s="43" t="s">
        <v>17</v>
      </c>
      <c r="O11" s="44">
        <v>2128.9981520799747</v>
      </c>
      <c r="P11" s="44">
        <v>7637.6034479800001</v>
      </c>
      <c r="Q11" s="44">
        <v>1393.5030539146255</v>
      </c>
      <c r="R11" s="44">
        <v>4909.998407000001</v>
      </c>
      <c r="S11" s="65">
        <f>IFERROR(O11/Q11*100-100,"0.00")</f>
        <v>52.780300416220712</v>
      </c>
      <c r="T11" s="65">
        <f t="shared" si="12"/>
        <v>55.552055517805343</v>
      </c>
    </row>
    <row r="12" spans="1:20" ht="18" x14ac:dyDescent="0.4">
      <c r="A12" s="43" t="s">
        <v>18</v>
      </c>
      <c r="B12" s="44">
        <f t="shared" ref="B12:G12" si="13">B13+B17+B21+B25+B29+B30+B31</f>
        <v>21331.267592043558</v>
      </c>
      <c r="C12" s="44">
        <f t="shared" si="13"/>
        <v>75989.381797294016</v>
      </c>
      <c r="D12" s="44">
        <f t="shared" si="13"/>
        <v>21000.735964765001</v>
      </c>
      <c r="E12" s="44">
        <f t="shared" si="13"/>
        <v>74980.238275294018</v>
      </c>
      <c r="F12" s="44">
        <f t="shared" si="13"/>
        <v>18576.9262264518</v>
      </c>
      <c r="G12" s="44">
        <f t="shared" si="13"/>
        <v>66789.252149219945</v>
      </c>
      <c r="H12" s="65">
        <f t="shared" si="6"/>
        <v>1.5739049709168285</v>
      </c>
      <c r="I12" s="65">
        <f t="shared" si="7"/>
        <v>1.3458793212884643</v>
      </c>
      <c r="J12" s="65">
        <f t="shared" si="8"/>
        <v>14.826679785538644</v>
      </c>
      <c r="K12" s="65">
        <f t="shared" si="9"/>
        <v>13.774865494105583</v>
      </c>
      <c r="N12" s="43" t="s">
        <v>18</v>
      </c>
      <c r="O12" s="44">
        <f t="shared" ref="O12:R12" si="14">O13+O17+O21+O25+O29+O30+O31</f>
        <v>223368.6754343379</v>
      </c>
      <c r="P12" s="44">
        <f t="shared" si="14"/>
        <v>801316.5084250106</v>
      </c>
      <c r="Q12" s="44">
        <f t="shared" si="14"/>
        <v>178878.41445269375</v>
      </c>
      <c r="R12" s="44">
        <f t="shared" si="14"/>
        <v>630276.86056526005</v>
      </c>
      <c r="S12" s="65">
        <f t="shared" si="11"/>
        <v>24.87178853735314</v>
      </c>
      <c r="T12" s="65">
        <f t="shared" si="12"/>
        <v>27.137224696200121</v>
      </c>
    </row>
    <row r="13" spans="1:20" x14ac:dyDescent="0.35">
      <c r="A13" s="47" t="s">
        <v>19</v>
      </c>
      <c r="B13" s="48">
        <f t="shared" ref="B13:G13" si="15">SUM(B14:B16)</f>
        <v>2327.0294711963179</v>
      </c>
      <c r="C13" s="48">
        <f t="shared" si="15"/>
        <v>8289.6869666689927</v>
      </c>
      <c r="D13" s="48">
        <f t="shared" si="15"/>
        <v>2050.6555846320011</v>
      </c>
      <c r="E13" s="48">
        <f t="shared" si="15"/>
        <v>7321.5836156526038</v>
      </c>
      <c r="F13" s="48">
        <f t="shared" si="15"/>
        <v>937.44590835468705</v>
      </c>
      <c r="G13" s="48">
        <f t="shared" si="15"/>
        <v>3370.3805670608244</v>
      </c>
      <c r="H13" s="65">
        <f t="shared" si="6"/>
        <v>13.477342984141984</v>
      </c>
      <c r="I13" s="65">
        <f t="shared" si="7"/>
        <v>13.222595026391673</v>
      </c>
      <c r="J13" s="65">
        <f t="shared" si="8"/>
        <v>148.23079928744809</v>
      </c>
      <c r="K13" s="65">
        <f t="shared" si="9"/>
        <v>145.95700104864125</v>
      </c>
      <c r="N13" s="47" t="s">
        <v>19</v>
      </c>
      <c r="O13" s="48">
        <f t="shared" ref="O13:R13" si="16">SUM(O14:O16)</f>
        <v>26258.828116315875</v>
      </c>
      <c r="P13" s="48">
        <f t="shared" si="16"/>
        <v>94201.357556441202</v>
      </c>
      <c r="Q13" s="48">
        <f t="shared" si="16"/>
        <v>25255.022414159899</v>
      </c>
      <c r="R13" s="48">
        <f t="shared" si="16"/>
        <v>88985.897428733981</v>
      </c>
      <c r="S13" s="65">
        <f t="shared" si="11"/>
        <v>3.9746775342126313</v>
      </c>
      <c r="T13" s="65">
        <f t="shared" si="12"/>
        <v>5.8609962684077317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6"/>
        <v>0.00</v>
      </c>
      <c r="I14" s="65" t="str">
        <f t="shared" si="7"/>
        <v>0.00</v>
      </c>
      <c r="J14" s="65" t="str">
        <f t="shared" si="8"/>
        <v>0.00</v>
      </c>
      <c r="K14" s="65" t="str">
        <f t="shared" si="9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11"/>
        <v>0.00</v>
      </c>
      <c r="T14" s="65" t="str">
        <f t="shared" si="12"/>
        <v>0.00</v>
      </c>
    </row>
    <row r="15" spans="1:20" x14ac:dyDescent="0.35">
      <c r="A15" s="49" t="s">
        <v>21</v>
      </c>
      <c r="B15" s="50">
        <v>1742.1350016318738</v>
      </c>
      <c r="C15" s="50">
        <v>6206.0897792502619</v>
      </c>
      <c r="D15" s="50">
        <v>1444.2562154132315</v>
      </c>
      <c r="E15" s="50">
        <v>5156.5181022202451</v>
      </c>
      <c r="F15" s="50">
        <v>754.32934536998596</v>
      </c>
      <c r="G15" s="50">
        <v>2712.0252423532829</v>
      </c>
      <c r="H15" s="65">
        <f t="shared" si="6"/>
        <v>20.625065209320439</v>
      </c>
      <c r="I15" s="65">
        <f t="shared" si="7"/>
        <v>20.354271161738041</v>
      </c>
      <c r="J15" s="65">
        <f t="shared" si="8"/>
        <v>130.9515084259894</v>
      </c>
      <c r="K15" s="65">
        <f t="shared" si="9"/>
        <v>128.83598877808024</v>
      </c>
      <c r="N15" s="49" t="s">
        <v>21</v>
      </c>
      <c r="O15" s="50">
        <v>22454.366809420237</v>
      </c>
      <c r="P15" s="50">
        <v>80553.169667285576</v>
      </c>
      <c r="Q15" s="50">
        <v>13232.868149952743</v>
      </c>
      <c r="R15" s="50">
        <v>46625.919730700269</v>
      </c>
      <c r="S15" s="65">
        <f t="shared" si="11"/>
        <v>69.686318604333906</v>
      </c>
      <c r="T15" s="65">
        <f t="shared" si="12"/>
        <v>72.764784335710004</v>
      </c>
    </row>
    <row r="16" spans="1:20" x14ac:dyDescent="0.35">
      <c r="A16" s="49" t="s">
        <v>22</v>
      </c>
      <c r="B16" s="75">
        <v>584.89446956444385</v>
      </c>
      <c r="C16" s="50">
        <v>2083.5971874187308</v>
      </c>
      <c r="D16" s="50">
        <v>606.39936921876961</v>
      </c>
      <c r="E16" s="50">
        <v>2165.0655134323588</v>
      </c>
      <c r="F16" s="50">
        <v>183.11656298470109</v>
      </c>
      <c r="G16" s="50">
        <v>658.3553247075414</v>
      </c>
      <c r="H16" s="65">
        <f t="shared" si="6"/>
        <v>-3.5463261912740336</v>
      </c>
      <c r="I16" s="65">
        <f t="shared" si="7"/>
        <v>-3.7628573134710024</v>
      </c>
      <c r="J16" s="65">
        <f t="shared" si="8"/>
        <v>219.41101341734458</v>
      </c>
      <c r="K16" s="65">
        <f t="shared" si="9"/>
        <v>216.48520323646181</v>
      </c>
      <c r="N16" s="49" t="s">
        <v>22</v>
      </c>
      <c r="O16" s="50">
        <v>3804.4613068956387</v>
      </c>
      <c r="P16" s="50">
        <v>13648.187889155632</v>
      </c>
      <c r="Q16" s="50">
        <v>12022.154264207156</v>
      </c>
      <c r="R16" s="50">
        <v>42359.977698033712</v>
      </c>
      <c r="S16" s="65">
        <f t="shared" si="11"/>
        <v>-68.354579193660541</v>
      </c>
      <c r="T16" s="65">
        <f t="shared" si="12"/>
        <v>-67.780464884925664</v>
      </c>
    </row>
    <row r="17" spans="1:20" x14ac:dyDescent="0.35">
      <c r="A17" s="47" t="s">
        <v>23</v>
      </c>
      <c r="B17" s="48">
        <f t="shared" ref="B17:G17" si="17">SUM(B18:B20)</f>
        <v>17934.901075805508</v>
      </c>
      <c r="C17" s="48">
        <f t="shared" si="17"/>
        <v>63890.344981393588</v>
      </c>
      <c r="D17" s="48">
        <f t="shared" si="17"/>
        <v>18047.570345378965</v>
      </c>
      <c r="E17" s="48">
        <f t="shared" si="17"/>
        <v>64436.366756720352</v>
      </c>
      <c r="F17" s="48">
        <f t="shared" si="17"/>
        <v>17140.818529260097</v>
      </c>
      <c r="G17" s="48">
        <f t="shared" si="17"/>
        <v>61626.042803822638</v>
      </c>
      <c r="H17" s="65">
        <f t="shared" si="6"/>
        <v>-0.62429051344467723</v>
      </c>
      <c r="I17" s="65">
        <f t="shared" si="7"/>
        <v>-0.84738138229964477</v>
      </c>
      <c r="J17" s="65">
        <f t="shared" si="8"/>
        <v>4.6326991047124011</v>
      </c>
      <c r="K17" s="65">
        <f t="shared" si="9"/>
        <v>3.6742618454003662</v>
      </c>
      <c r="N17" s="47" t="s">
        <v>23</v>
      </c>
      <c r="O17" s="48">
        <f t="shared" ref="O17:R17" si="18">SUM(O18:O20)</f>
        <v>183640.26028523775</v>
      </c>
      <c r="P17" s="48">
        <f t="shared" si="18"/>
        <v>658794.12989259837</v>
      </c>
      <c r="Q17" s="48">
        <f t="shared" si="18"/>
        <v>147068.24771341088</v>
      </c>
      <c r="R17" s="48">
        <f t="shared" si="18"/>
        <v>518193.95728239976</v>
      </c>
      <c r="S17" s="65">
        <f t="shared" si="11"/>
        <v>24.867374936766808</v>
      </c>
      <c r="T17" s="65">
        <f t="shared" si="12"/>
        <v>27.132731023641753</v>
      </c>
    </row>
    <row r="18" spans="1:20" x14ac:dyDescent="0.35">
      <c r="A18" s="49" t="s">
        <v>20</v>
      </c>
      <c r="B18" s="50">
        <v>10162.342880615919</v>
      </c>
      <c r="C18" s="50">
        <v>36201.793905495477</v>
      </c>
      <c r="D18" s="50">
        <v>10126.931987282953</v>
      </c>
      <c r="E18" s="50">
        <v>36156.817298125075</v>
      </c>
      <c r="F18" s="50">
        <v>10734.216806509303</v>
      </c>
      <c r="G18" s="50">
        <v>38592.515477264627</v>
      </c>
      <c r="H18" s="65">
        <f t="shared" si="6"/>
        <v>0.34967049623158175</v>
      </c>
      <c r="I18" s="65">
        <f t="shared" si="7"/>
        <v>0.12439315938554785</v>
      </c>
      <c r="J18" s="65">
        <f t="shared" si="8"/>
        <v>-5.3275794238345782</v>
      </c>
      <c r="K18" s="65">
        <f t="shared" si="9"/>
        <v>-6.1947803666168255</v>
      </c>
      <c r="N18" s="49" t="s">
        <v>20</v>
      </c>
      <c r="O18" s="50">
        <v>99443.224137825178</v>
      </c>
      <c r="P18" s="50">
        <v>356744.27937444777</v>
      </c>
      <c r="Q18" s="50">
        <v>104658.34043412482</v>
      </c>
      <c r="R18" s="50">
        <v>368762.94125602947</v>
      </c>
      <c r="S18" s="65">
        <f t="shared" si="11"/>
        <v>-4.9829915844902928</v>
      </c>
      <c r="T18" s="65">
        <f t="shared" si="12"/>
        <v>-3.259183756547074</v>
      </c>
    </row>
    <row r="19" spans="1:20" x14ac:dyDescent="0.35">
      <c r="A19" s="49" t="s">
        <v>21</v>
      </c>
      <c r="B19" s="50">
        <v>297.14893245158493</v>
      </c>
      <c r="C19" s="50">
        <v>1058.5476733292721</v>
      </c>
      <c r="D19" s="50">
        <v>416.16355594146233</v>
      </c>
      <c r="E19" s="50">
        <v>1485.854716631769</v>
      </c>
      <c r="F19" s="50">
        <v>0</v>
      </c>
      <c r="G19" s="50">
        <v>0</v>
      </c>
      <c r="H19" s="65">
        <f t="shared" si="6"/>
        <v>-28.598040792072155</v>
      </c>
      <c r="I19" s="65">
        <f t="shared" si="7"/>
        <v>-28.75833273061474</v>
      </c>
      <c r="J19" s="65" t="str">
        <f t="shared" si="8"/>
        <v>0.00</v>
      </c>
      <c r="K19" s="65" t="str">
        <f t="shared" si="9"/>
        <v>0.00</v>
      </c>
      <c r="N19" s="49" t="s">
        <v>21</v>
      </c>
      <c r="O19" s="50">
        <v>7205.1858137625441</v>
      </c>
      <c r="P19" s="50">
        <v>25848.003654097207</v>
      </c>
      <c r="Q19" s="50">
        <v>2701.1028036424182</v>
      </c>
      <c r="R19" s="50">
        <v>9517.3171137090649</v>
      </c>
      <c r="S19" s="65">
        <f t="shared" si="11"/>
        <v>166.74978101708689</v>
      </c>
      <c r="T19" s="65">
        <f t="shared" si="12"/>
        <v>171.58918154429119</v>
      </c>
    </row>
    <row r="20" spans="1:20" x14ac:dyDescent="0.35">
      <c r="A20" s="49" t="s">
        <v>22</v>
      </c>
      <c r="B20" s="50">
        <v>7475.4092627380051</v>
      </c>
      <c r="C20" s="50">
        <v>26630.00340256884</v>
      </c>
      <c r="D20" s="50">
        <v>7504.4748021545483</v>
      </c>
      <c r="E20" s="50">
        <v>26793.694741963511</v>
      </c>
      <c r="F20" s="50">
        <v>6406.6017227507955</v>
      </c>
      <c r="G20" s="50">
        <v>23033.527326558011</v>
      </c>
      <c r="H20" s="65">
        <f t="shared" si="6"/>
        <v>-0.38730944113768828</v>
      </c>
      <c r="I20" s="65">
        <f t="shared" si="7"/>
        <v>-0.61093231437881457</v>
      </c>
      <c r="J20" s="65">
        <f t="shared" si="8"/>
        <v>16.682909071617715</v>
      </c>
      <c r="K20" s="65">
        <f t="shared" si="9"/>
        <v>15.614091689135407</v>
      </c>
      <c r="N20" s="49" t="s">
        <v>22</v>
      </c>
      <c r="O20" s="50">
        <v>76991.850333650043</v>
      </c>
      <c r="P20" s="50">
        <v>276201.84686405334</v>
      </c>
      <c r="Q20" s="50">
        <v>39708.804475643643</v>
      </c>
      <c r="R20" s="50">
        <v>139913.6989126612</v>
      </c>
      <c r="S20" s="65">
        <f t="shared" si="11"/>
        <v>93.891131577317708</v>
      </c>
      <c r="T20" s="65">
        <f t="shared" si="12"/>
        <v>97.408723384882961</v>
      </c>
    </row>
    <row r="21" spans="1:20" x14ac:dyDescent="0.35">
      <c r="A21" s="47" t="s">
        <v>24</v>
      </c>
      <c r="B21" s="48">
        <f t="shared" ref="B21:G21" si="19">SUM(B22:B24)</f>
        <v>730.53061521746497</v>
      </c>
      <c r="C21" s="48">
        <f t="shared" si="19"/>
        <v>2602.4037059606294</v>
      </c>
      <c r="D21" s="48">
        <f t="shared" si="19"/>
        <v>716.53997594449049</v>
      </c>
      <c r="E21" s="48">
        <f t="shared" si="19"/>
        <v>2558.3073955233431</v>
      </c>
      <c r="F21" s="48">
        <f t="shared" si="19"/>
        <v>498.66178883701679</v>
      </c>
      <c r="G21" s="48">
        <f t="shared" si="19"/>
        <v>1792.8287783364847</v>
      </c>
      <c r="H21" s="65">
        <f t="shared" si="6"/>
        <v>1.9525273875380122</v>
      </c>
      <c r="I21" s="65">
        <f t="shared" si="7"/>
        <v>1.7236517595363239</v>
      </c>
      <c r="J21" s="65">
        <f t="shared" si="8"/>
        <v>46.498214134516815</v>
      </c>
      <c r="K21" s="65">
        <f t="shared" si="9"/>
        <v>45.156288063120371</v>
      </c>
      <c r="N21" s="47" t="s">
        <v>24</v>
      </c>
      <c r="O21" s="48">
        <f t="shared" ref="O21:R21" si="20">SUM(O22:O24)</f>
        <v>9553.8992180735622</v>
      </c>
      <c r="P21" s="48">
        <f t="shared" si="20"/>
        <v>34273.817259222793</v>
      </c>
      <c r="Q21" s="48">
        <f t="shared" si="20"/>
        <v>5727.3053911771085</v>
      </c>
      <c r="R21" s="48">
        <f t="shared" si="20"/>
        <v>20180.121075504288</v>
      </c>
      <c r="S21" s="65">
        <f t="shared" si="11"/>
        <v>66.813161959048074</v>
      </c>
      <c r="T21" s="65">
        <f t="shared" si="12"/>
        <v>69.839502602520014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6"/>
        <v>0.00</v>
      </c>
      <c r="I22" s="65" t="str">
        <f t="shared" si="7"/>
        <v>0.00</v>
      </c>
      <c r="J22" s="65" t="str">
        <f t="shared" si="8"/>
        <v>0.00</v>
      </c>
      <c r="K22" s="65" t="str">
        <f t="shared" si="9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11"/>
        <v>0.00</v>
      </c>
      <c r="T22" s="65" t="str">
        <f t="shared" si="12"/>
        <v>0.00</v>
      </c>
    </row>
    <row r="23" spans="1:20" x14ac:dyDescent="0.35">
      <c r="A23" s="49" t="s">
        <v>26</v>
      </c>
      <c r="B23" s="50">
        <v>127.15776508949887</v>
      </c>
      <c r="C23" s="50">
        <v>452.9801109185214</v>
      </c>
      <c r="D23" s="50">
        <v>106.56072770166752</v>
      </c>
      <c r="E23" s="50">
        <v>380.46041659041271</v>
      </c>
      <c r="F23" s="50">
        <v>50.952155053103063</v>
      </c>
      <c r="G23" s="50">
        <v>183.18726628424776</v>
      </c>
      <c r="H23" s="65">
        <f t="shared" si="6"/>
        <v>19.32891960488088</v>
      </c>
      <c r="I23" s="65">
        <f t="shared" si="7"/>
        <v>19.061035305068359</v>
      </c>
      <c r="J23" s="65">
        <f t="shared" si="8"/>
        <v>149.56307531442633</v>
      </c>
      <c r="K23" s="65">
        <f t="shared" si="9"/>
        <v>147.27707340511421</v>
      </c>
      <c r="N23" s="49" t="s">
        <v>26</v>
      </c>
      <c r="O23" s="50">
        <v>1295.5167859493642</v>
      </c>
      <c r="P23" s="50">
        <v>4647.5585061527781</v>
      </c>
      <c r="Q23" s="50">
        <v>884.04888088502867</v>
      </c>
      <c r="R23" s="50">
        <v>3114.9401392855225</v>
      </c>
      <c r="S23" s="65">
        <f t="shared" si="11"/>
        <v>46.543569474621336</v>
      </c>
      <c r="T23" s="65">
        <f t="shared" si="12"/>
        <v>49.202177195571863</v>
      </c>
    </row>
    <row r="24" spans="1:20" x14ac:dyDescent="0.35">
      <c r="A24" s="49" t="s">
        <v>27</v>
      </c>
      <c r="B24" s="50">
        <v>603.3728501279661</v>
      </c>
      <c r="C24" s="50">
        <v>2149.423595042108</v>
      </c>
      <c r="D24" s="50">
        <v>609.97924824282302</v>
      </c>
      <c r="E24" s="50">
        <v>2177.8469789329301</v>
      </c>
      <c r="F24" s="50">
        <v>447.70963378391372</v>
      </c>
      <c r="G24" s="50">
        <v>1609.641512052237</v>
      </c>
      <c r="H24" s="65">
        <f t="shared" si="6"/>
        <v>-1.0830529290771835</v>
      </c>
      <c r="I24" s="65">
        <f t="shared" si="7"/>
        <v>-1.3051139113891566</v>
      </c>
      <c r="J24" s="65">
        <f t="shared" ref="J24" si="21">IFERROR(B24/F24*100-100,"0.00")</f>
        <v>34.768788651794551</v>
      </c>
      <c r="K24" s="65">
        <f t="shared" ref="K24" si="22">IFERROR(C24/G24*100-100,"0.00")</f>
        <v>33.534304312372512</v>
      </c>
      <c r="N24" s="49" t="s">
        <v>27</v>
      </c>
      <c r="O24" s="50">
        <v>8258.3824321241973</v>
      </c>
      <c r="P24" s="50">
        <v>29626.258753070011</v>
      </c>
      <c r="Q24" s="50">
        <v>4843.2565102920798</v>
      </c>
      <c r="R24" s="50">
        <v>17065.180936218767</v>
      </c>
      <c r="S24" s="65">
        <f t="shared" ref="S24" si="23">IFERROR(O24/Q24*100-100,"0.00")</f>
        <v>70.513009471516995</v>
      </c>
      <c r="T24" s="65">
        <f t="shared" ref="T24" si="24">IFERROR(P24/R24*100-100,"0.00")</f>
        <v>73.60647310918273</v>
      </c>
    </row>
    <row r="25" spans="1:20" x14ac:dyDescent="0.35">
      <c r="A25" s="47" t="s">
        <v>28</v>
      </c>
      <c r="B25" s="48">
        <f t="shared" ref="B25:G25" si="25">SUM(B26:B28)</f>
        <v>0</v>
      </c>
      <c r="C25" s="48">
        <f t="shared" si="25"/>
        <v>0</v>
      </c>
      <c r="D25" s="48">
        <f t="shared" si="25"/>
        <v>0</v>
      </c>
      <c r="E25" s="48">
        <f t="shared" si="25"/>
        <v>0</v>
      </c>
      <c r="F25" s="48">
        <f t="shared" si="25"/>
        <v>0</v>
      </c>
      <c r="G25" s="48">
        <f t="shared" si="25"/>
        <v>0</v>
      </c>
      <c r="H25" s="65" t="str">
        <f t="shared" si="6"/>
        <v>0.00</v>
      </c>
      <c r="I25" s="65" t="str">
        <f t="shared" si="7"/>
        <v>0.00</v>
      </c>
      <c r="J25" s="65" t="str">
        <f t="shared" si="8"/>
        <v>0.00</v>
      </c>
      <c r="K25" s="65" t="str">
        <f t="shared" si="9"/>
        <v>0.00</v>
      </c>
      <c r="N25" s="47" t="s">
        <v>28</v>
      </c>
      <c r="O25" s="48">
        <f t="shared" ref="O25:R25" si="26">SUM(O26:O28)</f>
        <v>0</v>
      </c>
      <c r="P25" s="48">
        <f t="shared" si="26"/>
        <v>0</v>
      </c>
      <c r="Q25" s="48">
        <f t="shared" si="26"/>
        <v>0</v>
      </c>
      <c r="R25" s="48">
        <f t="shared" si="26"/>
        <v>0</v>
      </c>
      <c r="S25" s="65" t="str">
        <f t="shared" si="11"/>
        <v>0.00</v>
      </c>
      <c r="T25" s="65" t="str">
        <f t="shared" si="12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6"/>
        <v>0.00</v>
      </c>
      <c r="I26" s="65" t="str">
        <f t="shared" si="7"/>
        <v>0.00</v>
      </c>
      <c r="J26" s="65" t="str">
        <f t="shared" si="8"/>
        <v>0.00</v>
      </c>
      <c r="K26" s="65" t="str">
        <f t="shared" si="9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11"/>
        <v>0.00</v>
      </c>
      <c r="T26" s="65" t="str">
        <f t="shared" si="12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6"/>
        <v>0.00</v>
      </c>
      <c r="I27" s="65" t="str">
        <f t="shared" si="7"/>
        <v>0.00</v>
      </c>
      <c r="J27" s="65" t="str">
        <f t="shared" si="8"/>
        <v>0.00</v>
      </c>
      <c r="K27" s="65" t="str">
        <f t="shared" si="9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11"/>
        <v>0.00</v>
      </c>
      <c r="T27" s="65" t="str">
        <f t="shared" si="12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6"/>
        <v>0.00</v>
      </c>
      <c r="I28" s="65" t="str">
        <f t="shared" si="7"/>
        <v>0.00</v>
      </c>
      <c r="J28" s="65" t="str">
        <f t="shared" si="8"/>
        <v>0.00</v>
      </c>
      <c r="K28" s="65" t="str">
        <f t="shared" si="9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11"/>
        <v>0.00</v>
      </c>
      <c r="T28" s="65" t="str">
        <f t="shared" si="12"/>
        <v>0.00</v>
      </c>
    </row>
    <row r="29" spans="1:20" x14ac:dyDescent="0.35">
      <c r="A29" s="47" t="s">
        <v>32</v>
      </c>
      <c r="B29" s="48">
        <v>338.80642982426849</v>
      </c>
      <c r="C29" s="48">
        <v>1206.9461432708028</v>
      </c>
      <c r="D29" s="48">
        <v>185.97005880954453</v>
      </c>
      <c r="E29" s="48">
        <v>663.98050739771418</v>
      </c>
      <c r="F29" s="48">
        <v>0</v>
      </c>
      <c r="G29" s="48">
        <v>0</v>
      </c>
      <c r="H29" s="65">
        <f t="shared" si="6"/>
        <v>82.183321333057478</v>
      </c>
      <c r="I29" s="65">
        <f t="shared" si="7"/>
        <v>81.774333707640096</v>
      </c>
      <c r="J29" s="65">
        <v>100</v>
      </c>
      <c r="K29" s="65">
        <v>100</v>
      </c>
      <c r="N29" s="47" t="s">
        <v>32</v>
      </c>
      <c r="O29" s="48">
        <v>3915.6878147107132</v>
      </c>
      <c r="P29" s="48">
        <v>14047.203716748174</v>
      </c>
      <c r="Q29" s="48">
        <v>827.83893394586732</v>
      </c>
      <c r="R29" s="48">
        <v>2916.8847786219603</v>
      </c>
      <c r="S29" s="65">
        <f t="shared" si="11"/>
        <v>373.0011665489946</v>
      </c>
      <c r="T29" s="65">
        <f t="shared" si="12"/>
        <v>381.58239981575724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6"/>
        <v>0.00</v>
      </c>
      <c r="I30" s="65" t="str">
        <f t="shared" si="7"/>
        <v>0.00</v>
      </c>
      <c r="J30" s="65" t="str">
        <f t="shared" si="8"/>
        <v>0.00</v>
      </c>
      <c r="K30" s="65" t="str">
        <f t="shared" si="9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11"/>
        <v>0.00</v>
      </c>
      <c r="T30" s="65" t="str">
        <f t="shared" si="12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6"/>
        <v>0.00</v>
      </c>
      <c r="I31" s="65" t="str">
        <f t="shared" si="7"/>
        <v>0.00</v>
      </c>
      <c r="J31" s="65" t="str">
        <f t="shared" si="8"/>
        <v>0.00</v>
      </c>
      <c r="K31" s="65" t="str">
        <f t="shared" si="9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11"/>
        <v>0.00</v>
      </c>
      <c r="T31" s="65" t="str">
        <f t="shared" si="12"/>
        <v>0.00</v>
      </c>
    </row>
    <row r="32" spans="1:20" ht="18" x14ac:dyDescent="0.4">
      <c r="A32" s="43" t="s">
        <v>35</v>
      </c>
      <c r="B32" s="44">
        <f t="shared" ref="B32:G32" si="27">B33+B36</f>
        <v>19892.037410024994</v>
      </c>
      <c r="C32" s="44">
        <f t="shared" si="27"/>
        <v>70862.344159999993</v>
      </c>
      <c r="D32" s="44">
        <f t="shared" si="27"/>
        <v>14746.46278469447</v>
      </c>
      <c r="E32" s="44">
        <f t="shared" si="27"/>
        <v>52650.216409999986</v>
      </c>
      <c r="F32" s="44">
        <f t="shared" si="27"/>
        <v>18910.687969966537</v>
      </c>
      <c r="G32" s="44">
        <f t="shared" si="27"/>
        <v>67989.219085279998</v>
      </c>
      <c r="H32" s="65">
        <f t="shared" si="6"/>
        <v>34.893619578189117</v>
      </c>
      <c r="I32" s="65">
        <f t="shared" si="7"/>
        <v>34.59079371711934</v>
      </c>
      <c r="J32" s="65">
        <f t="shared" si="8"/>
        <v>5.1893904738791576</v>
      </c>
      <c r="K32" s="65">
        <f t="shared" si="9"/>
        <v>4.2258539123918979</v>
      </c>
      <c r="N32" s="43" t="s">
        <v>35</v>
      </c>
      <c r="O32" s="44">
        <f t="shared" ref="O32:R32" si="28">O33+O36</f>
        <v>172576.28934366253</v>
      </c>
      <c r="P32" s="44">
        <f t="shared" si="28"/>
        <v>619103.05616894609</v>
      </c>
      <c r="Q32" s="44">
        <f t="shared" si="28"/>
        <v>179729.24173567456</v>
      </c>
      <c r="R32" s="44">
        <f t="shared" si="28"/>
        <v>633274.74463327986</v>
      </c>
      <c r="S32" s="65">
        <f t="shared" si="11"/>
        <v>-3.9798489789055935</v>
      </c>
      <c r="T32" s="65">
        <f t="shared" si="12"/>
        <v>-2.2378420400359431</v>
      </c>
    </row>
    <row r="33" spans="1:20" x14ac:dyDescent="0.35">
      <c r="A33" s="47" t="s">
        <v>36</v>
      </c>
      <c r="B33" s="48">
        <f t="shared" ref="B33:G33" si="29">SUM(B34:B35)</f>
        <v>229.05846614500149</v>
      </c>
      <c r="C33" s="48">
        <f t="shared" si="29"/>
        <v>815.98579000000007</v>
      </c>
      <c r="D33" s="48">
        <f t="shared" si="29"/>
        <v>231.54856986966374</v>
      </c>
      <c r="E33" s="48">
        <f t="shared" si="29"/>
        <v>826.71231</v>
      </c>
      <c r="F33" s="48">
        <f t="shared" si="29"/>
        <v>190.25185474172235</v>
      </c>
      <c r="G33" s="48">
        <f t="shared" si="29"/>
        <v>684.00869677290302</v>
      </c>
      <c r="H33" s="65">
        <f t="shared" si="6"/>
        <v>-1.0754131308450354</v>
      </c>
      <c r="I33" s="65">
        <f t="shared" si="7"/>
        <v>-1.2974912639198521</v>
      </c>
      <c r="J33" s="65">
        <f t="shared" si="8"/>
        <v>20.397494392872701</v>
      </c>
      <c r="K33" s="65">
        <f t="shared" si="9"/>
        <v>19.294651347234932</v>
      </c>
      <c r="N33" s="47" t="s">
        <v>36</v>
      </c>
      <c r="O33" s="48">
        <f t="shared" ref="O33:R33" si="30">SUM(O34:O35)</f>
        <v>2323.3915272952186</v>
      </c>
      <c r="P33" s="48">
        <f t="shared" si="30"/>
        <v>8334.9734815603042</v>
      </c>
      <c r="Q33" s="48">
        <f t="shared" si="30"/>
        <v>2602.574958217815</v>
      </c>
      <c r="R33" s="48">
        <f t="shared" si="30"/>
        <v>9170.1549293701537</v>
      </c>
      <c r="S33" s="65">
        <f t="shared" si="11"/>
        <v>-10.72720038441372</v>
      </c>
      <c r="T33" s="65">
        <f t="shared" si="12"/>
        <v>-9.1076045524043678</v>
      </c>
    </row>
    <row r="34" spans="1:20" ht="46.5" x14ac:dyDescent="0.35">
      <c r="A34" s="49" t="s">
        <v>94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6"/>
        <v>0.00</v>
      </c>
      <c r="I34" s="65" t="str">
        <f t="shared" si="7"/>
        <v>0.00</v>
      </c>
      <c r="J34" s="65" t="str">
        <f t="shared" si="8"/>
        <v>0.00</v>
      </c>
      <c r="K34" s="65" t="str">
        <f t="shared" si="9"/>
        <v>0.00</v>
      </c>
      <c r="N34" s="49" t="s">
        <v>94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11"/>
        <v>0.00</v>
      </c>
      <c r="T34" s="65" t="str">
        <f t="shared" si="12"/>
        <v>0.00</v>
      </c>
    </row>
    <row r="35" spans="1:20" x14ac:dyDescent="0.35">
      <c r="A35" s="49" t="s">
        <v>37</v>
      </c>
      <c r="B35" s="50">
        <v>229.05846614500149</v>
      </c>
      <c r="C35" s="50">
        <v>815.98579000000007</v>
      </c>
      <c r="D35" s="50">
        <v>231.54856986966374</v>
      </c>
      <c r="E35" s="50">
        <v>826.71231</v>
      </c>
      <c r="F35" s="50">
        <v>190.25185474172235</v>
      </c>
      <c r="G35" s="50">
        <v>684.00869677290302</v>
      </c>
      <c r="H35" s="65">
        <f t="shared" si="6"/>
        <v>-1.0754131308450354</v>
      </c>
      <c r="I35" s="65">
        <f t="shared" si="7"/>
        <v>-1.2974912639198521</v>
      </c>
      <c r="J35" s="65">
        <f t="shared" si="8"/>
        <v>20.397494392872701</v>
      </c>
      <c r="K35" s="65">
        <f t="shared" si="9"/>
        <v>19.294651347234932</v>
      </c>
      <c r="N35" s="49" t="s">
        <v>37</v>
      </c>
      <c r="O35" s="50">
        <v>2323.3915272952186</v>
      </c>
      <c r="P35" s="50">
        <v>8334.9734815603042</v>
      </c>
      <c r="Q35" s="50">
        <v>2602.574958217815</v>
      </c>
      <c r="R35" s="50">
        <v>9170.1549293701537</v>
      </c>
      <c r="S35" s="65">
        <f t="shared" si="11"/>
        <v>-10.72720038441372</v>
      </c>
      <c r="T35" s="65">
        <f t="shared" si="12"/>
        <v>-9.1076045524043678</v>
      </c>
    </row>
    <row r="36" spans="1:20" x14ac:dyDescent="0.35">
      <c r="A36" s="47" t="s">
        <v>38</v>
      </c>
      <c r="B36" s="48">
        <f t="shared" ref="B36:G36" si="31">SUM(B37:B39)</f>
        <v>19662.978943879993</v>
      </c>
      <c r="C36" s="48">
        <f t="shared" si="31"/>
        <v>70046.358369999987</v>
      </c>
      <c r="D36" s="48">
        <f t="shared" si="31"/>
        <v>14514.914214824807</v>
      </c>
      <c r="E36" s="48">
        <f t="shared" si="31"/>
        <v>51823.504099999984</v>
      </c>
      <c r="F36" s="48">
        <f t="shared" si="31"/>
        <v>18720.436115224813</v>
      </c>
      <c r="G36" s="48">
        <f t="shared" si="31"/>
        <v>67305.210388507097</v>
      </c>
      <c r="H36" s="65">
        <f t="shared" si="6"/>
        <v>35.467414087760915</v>
      </c>
      <c r="I36" s="65">
        <f t="shared" si="7"/>
        <v>35.163300101893356</v>
      </c>
      <c r="J36" s="65">
        <f t="shared" si="8"/>
        <v>5.0348337124936648</v>
      </c>
      <c r="K36" s="65">
        <f t="shared" si="9"/>
        <v>4.07271289350426</v>
      </c>
      <c r="N36" s="47" t="s">
        <v>38</v>
      </c>
      <c r="O36" s="48">
        <f t="shared" ref="O36:R36" si="32">SUM(O37:O39)</f>
        <v>170252.8978163673</v>
      </c>
      <c r="P36" s="48">
        <f t="shared" si="32"/>
        <v>610768.08268738573</v>
      </c>
      <c r="Q36" s="48">
        <f t="shared" si="32"/>
        <v>177126.66677745673</v>
      </c>
      <c r="R36" s="48">
        <f t="shared" si="32"/>
        <v>624104.5897039097</v>
      </c>
      <c r="S36" s="65">
        <f t="shared" si="11"/>
        <v>-3.8807081317268199</v>
      </c>
      <c r="T36" s="65">
        <f t="shared" si="12"/>
        <v>-2.1369025699444251</v>
      </c>
    </row>
    <row r="37" spans="1:20" x14ac:dyDescent="0.35">
      <c r="A37" s="49" t="s">
        <v>95</v>
      </c>
      <c r="B37" s="50">
        <v>361.6023258228808</v>
      </c>
      <c r="C37" s="50">
        <v>1288.1530400000001</v>
      </c>
      <c r="D37" s="50">
        <v>152.19298143136922</v>
      </c>
      <c r="E37" s="50">
        <v>543.3841000000001</v>
      </c>
      <c r="F37" s="50">
        <v>528.72700279641469</v>
      </c>
      <c r="G37" s="50">
        <v>1900.921642116889</v>
      </c>
      <c r="H37" s="65">
        <f t="shared" si="6"/>
        <v>137.59461337968716</v>
      </c>
      <c r="I37" s="65">
        <f t="shared" si="7"/>
        <v>137.06123164074913</v>
      </c>
      <c r="J37" s="65">
        <f t="shared" si="8"/>
        <v>-31.608878701034484</v>
      </c>
      <c r="K37" s="65">
        <f t="shared" si="9"/>
        <v>-32.235342506517128</v>
      </c>
      <c r="N37" s="49" t="s">
        <v>95</v>
      </c>
      <c r="O37" s="50">
        <v>3572.9139706318601</v>
      </c>
      <c r="P37" s="50">
        <v>12817.531116583483</v>
      </c>
      <c r="Q37" s="50">
        <v>3610.7831411085754</v>
      </c>
      <c r="R37" s="50">
        <v>12722.569513616399</v>
      </c>
      <c r="S37" s="65">
        <f t="shared" si="11"/>
        <v>-1.0487799736732057</v>
      </c>
      <c r="T37" s="65">
        <f t="shared" si="12"/>
        <v>0.74640270477948434</v>
      </c>
    </row>
    <row r="38" spans="1:20" ht="31" x14ac:dyDescent="0.35">
      <c r="A38" s="49" t="s">
        <v>96</v>
      </c>
      <c r="B38" s="50">
        <v>394.73231645105102</v>
      </c>
      <c r="C38" s="50">
        <v>1406.1735700000002</v>
      </c>
      <c r="D38" s="50">
        <v>407.7199266489348</v>
      </c>
      <c r="E38" s="50">
        <v>1455.7078999999999</v>
      </c>
      <c r="F38" s="50">
        <v>340.97046689733293</v>
      </c>
      <c r="G38" s="50">
        <v>1225.8843153834769</v>
      </c>
      <c r="H38" s="65">
        <f t="shared" si="6"/>
        <v>-3.1854244418783821</v>
      </c>
      <c r="I38" s="65">
        <f t="shared" si="7"/>
        <v>-3.4027657609057229</v>
      </c>
      <c r="J38" s="65">
        <f t="shared" si="8"/>
        <v>15.767303849780603</v>
      </c>
      <c r="K38" s="65">
        <f t="shared" si="9"/>
        <v>14.70687342631723</v>
      </c>
      <c r="N38" s="49" t="s">
        <v>96</v>
      </c>
      <c r="O38" s="50">
        <v>4266.9640385478688</v>
      </c>
      <c r="P38" s="50">
        <v>15307.377895739794</v>
      </c>
      <c r="Q38" s="50">
        <v>5456.0322030981642</v>
      </c>
      <c r="R38" s="50">
        <v>19224.291866814921</v>
      </c>
      <c r="S38" s="65">
        <f t="shared" si="11"/>
        <v>-21.793642711182912</v>
      </c>
      <c r="T38" s="65">
        <f t="shared" si="12"/>
        <v>-20.374815354507419</v>
      </c>
    </row>
    <row r="39" spans="1:20" x14ac:dyDescent="0.35">
      <c r="A39" s="51" t="s">
        <v>39</v>
      </c>
      <c r="B39" s="52">
        <f t="shared" ref="B39:G39" si="33">SUM(B40:B41)</f>
        <v>18906.644301606062</v>
      </c>
      <c r="C39" s="52">
        <f t="shared" si="33"/>
        <v>67352.031759999983</v>
      </c>
      <c r="D39" s="52">
        <f t="shared" si="33"/>
        <v>13955.001306744502</v>
      </c>
      <c r="E39" s="52">
        <f t="shared" si="33"/>
        <v>49824.412099999987</v>
      </c>
      <c r="F39" s="52">
        <f t="shared" si="33"/>
        <v>17850.738645531066</v>
      </c>
      <c r="G39" s="52">
        <f t="shared" si="33"/>
        <v>64178.404431006726</v>
      </c>
      <c r="H39" s="65">
        <f t="shared" si="6"/>
        <v>35.482927489719515</v>
      </c>
      <c r="I39" s="65">
        <f t="shared" si="7"/>
        <v>35.178778677450765</v>
      </c>
      <c r="J39" s="65">
        <f t="shared" si="8"/>
        <v>5.9151930743176422</v>
      </c>
      <c r="K39" s="65">
        <f t="shared" si="9"/>
        <v>4.945008148971624</v>
      </c>
      <c r="N39" s="51" t="s">
        <v>39</v>
      </c>
      <c r="O39" s="52">
        <f t="shared" ref="O39:R39" si="34">SUM(O40:O41)</f>
        <v>162413.01980718758</v>
      </c>
      <c r="P39" s="52">
        <f t="shared" si="34"/>
        <v>582643.17367506248</v>
      </c>
      <c r="Q39" s="52">
        <f t="shared" si="34"/>
        <v>168059.85143325001</v>
      </c>
      <c r="R39" s="52">
        <f t="shared" si="34"/>
        <v>592157.72832347837</v>
      </c>
      <c r="S39" s="65">
        <f t="shared" si="11"/>
        <v>-3.3600122681919942</v>
      </c>
      <c r="T39" s="65">
        <f t="shared" si="12"/>
        <v>-1.6067601913013334</v>
      </c>
    </row>
    <row r="40" spans="1:20" x14ac:dyDescent="0.35">
      <c r="A40" s="53" t="s">
        <v>40</v>
      </c>
      <c r="B40" s="50">
        <v>38.664990105889153</v>
      </c>
      <c r="C40" s="50">
        <v>137.73811999999998</v>
      </c>
      <c r="D40" s="50">
        <v>319.60097292577569</v>
      </c>
      <c r="E40" s="50">
        <v>1141.0913000000003</v>
      </c>
      <c r="F40" s="50">
        <v>359.87855855529</v>
      </c>
      <c r="G40" s="50">
        <v>1293.8642</v>
      </c>
      <c r="H40" s="65">
        <f t="shared" ref="H40" si="35">IFERROR(B40/D40*100-100,"0.00")</f>
        <v>-87.902105005522387</v>
      </c>
      <c r="I40" s="65">
        <f t="shared" ref="I40" si="36">IFERROR(C40/E40*100-100,"0.00")</f>
        <v>-87.929263854697695</v>
      </c>
      <c r="J40" s="65">
        <f t="shared" ref="J40" si="37">IFERROR(B40/F40*100-100,"0.00")</f>
        <v>-89.256100652090154</v>
      </c>
      <c r="K40" s="65">
        <f t="shared" ref="K40" si="38">IFERROR(C40/G40*100-100,"0.00")</f>
        <v>-89.354514948323015</v>
      </c>
      <c r="N40" s="53" t="s">
        <v>40</v>
      </c>
      <c r="O40" s="50">
        <v>953.28474035785314</v>
      </c>
      <c r="P40" s="50">
        <v>3419.8295629100003</v>
      </c>
      <c r="Q40" s="50">
        <v>1383.3916761074479</v>
      </c>
      <c r="R40" s="50">
        <v>4874.3710369800001</v>
      </c>
      <c r="S40" s="65">
        <f t="shared" si="11"/>
        <v>-31.090756376373363</v>
      </c>
      <c r="T40" s="65">
        <f t="shared" si="12"/>
        <v>-29.840598161997661</v>
      </c>
    </row>
    <row r="41" spans="1:20" x14ac:dyDescent="0.35">
      <c r="A41" s="53" t="s">
        <v>41</v>
      </c>
      <c r="B41" s="50">
        <v>18867.979311500174</v>
      </c>
      <c r="C41" s="50">
        <v>67214.293639999989</v>
      </c>
      <c r="D41" s="50">
        <v>13635.400333818727</v>
      </c>
      <c r="E41" s="50">
        <v>48683.320799999987</v>
      </c>
      <c r="F41" s="50">
        <v>17490.860086975776</v>
      </c>
      <c r="G41" s="50">
        <v>62884.540231006729</v>
      </c>
      <c r="H41" s="65">
        <f t="shared" si="6"/>
        <v>38.37495672718552</v>
      </c>
      <c r="I41" s="65">
        <f t="shared" si="7"/>
        <v>38.064315530422903</v>
      </c>
      <c r="J41" s="65">
        <f t="shared" si="8"/>
        <v>7.8733648184050367</v>
      </c>
      <c r="K41" s="65">
        <f t="shared" si="9"/>
        <v>6.8852430074035453</v>
      </c>
      <c r="N41" s="53" t="s">
        <v>41</v>
      </c>
      <c r="O41" s="50">
        <v>161459.73506682971</v>
      </c>
      <c r="P41" s="50">
        <v>579223.34411215247</v>
      </c>
      <c r="Q41" s="50">
        <v>166676.45975714255</v>
      </c>
      <c r="R41" s="50">
        <v>587283.35728649842</v>
      </c>
      <c r="S41" s="65">
        <f t="shared" si="11"/>
        <v>-3.1298509087089599</v>
      </c>
      <c r="T41" s="65">
        <f t="shared" si="12"/>
        <v>-1.372423222000819</v>
      </c>
    </row>
    <row r="42" spans="1:20" ht="18" x14ac:dyDescent="0.4">
      <c r="A42" s="43" t="s">
        <v>42</v>
      </c>
      <c r="B42" s="44">
        <f t="shared" ref="B42:G42" si="39">SUM(B43:B44)</f>
        <v>1500.3803027891508</v>
      </c>
      <c r="C42" s="44">
        <f t="shared" si="39"/>
        <v>5344.8755999999994</v>
      </c>
      <c r="D42" s="44">
        <f t="shared" si="39"/>
        <v>842.98489066405648</v>
      </c>
      <c r="E42" s="44">
        <f t="shared" si="39"/>
        <v>3009.7615660000001</v>
      </c>
      <c r="F42" s="44">
        <f t="shared" si="39"/>
        <v>495.44104436278502</v>
      </c>
      <c r="G42" s="44">
        <f t="shared" si="39"/>
        <v>1781.2492999999999</v>
      </c>
      <c r="H42" s="65">
        <f t="shared" si="6"/>
        <v>77.984246147903661</v>
      </c>
      <c r="I42" s="65">
        <f t="shared" si="7"/>
        <v>77.584685125187065</v>
      </c>
      <c r="J42" s="65">
        <f t="shared" si="8"/>
        <v>202.83730422837203</v>
      </c>
      <c r="K42" s="65">
        <f t="shared" si="9"/>
        <v>200.06330949856374</v>
      </c>
      <c r="N42" s="43" t="s">
        <v>42</v>
      </c>
      <c r="O42" s="44">
        <f t="shared" ref="O42:R42" si="40">SUM(O43:O44)</f>
        <v>11080.177569574271</v>
      </c>
      <c r="P42" s="44">
        <f t="shared" si="40"/>
        <v>39749.213651000005</v>
      </c>
      <c r="Q42" s="44">
        <f t="shared" si="40"/>
        <v>12232.572701013276</v>
      </c>
      <c r="R42" s="44">
        <f t="shared" si="40"/>
        <v>43101.385609999998</v>
      </c>
      <c r="S42" s="65">
        <f t="shared" si="11"/>
        <v>-9.4207094419602129</v>
      </c>
      <c r="T42" s="65">
        <f t="shared" si="12"/>
        <v>-7.7774111239297383</v>
      </c>
    </row>
    <row r="43" spans="1:20" x14ac:dyDescent="0.35">
      <c r="A43" s="45" t="s">
        <v>43</v>
      </c>
      <c r="B43" s="50">
        <v>1500.3803027891508</v>
      </c>
      <c r="C43" s="46">
        <v>5344.8755999999994</v>
      </c>
      <c r="D43" s="46">
        <v>842.98489066405648</v>
      </c>
      <c r="E43" s="46">
        <v>3009.7615660000001</v>
      </c>
      <c r="F43" s="46">
        <v>495.44104436278502</v>
      </c>
      <c r="G43" s="46">
        <v>1781.2492999999999</v>
      </c>
      <c r="H43" s="65">
        <f t="shared" si="6"/>
        <v>77.984246147903661</v>
      </c>
      <c r="I43" s="65">
        <f t="shared" si="7"/>
        <v>77.584685125187065</v>
      </c>
      <c r="J43" s="65">
        <f t="shared" si="8"/>
        <v>202.83730422837203</v>
      </c>
      <c r="K43" s="65">
        <f t="shared" si="9"/>
        <v>200.06330949856374</v>
      </c>
      <c r="N43" s="45" t="s">
        <v>43</v>
      </c>
      <c r="O43" s="46">
        <v>11080.177569574271</v>
      </c>
      <c r="P43" s="46">
        <v>39749.213651000005</v>
      </c>
      <c r="Q43" s="46">
        <v>12232.572701013276</v>
      </c>
      <c r="R43" s="46">
        <v>43101.385609999998</v>
      </c>
      <c r="S43" s="65">
        <f t="shared" si="11"/>
        <v>-9.4207094419602129</v>
      </c>
      <c r="T43" s="65">
        <f t="shared" si="12"/>
        <v>-7.7774111239297383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ref="H44" si="41">IFERROR(B44/D44*100-100,"0.00")</f>
        <v>0.00</v>
      </c>
      <c r="I44" s="65" t="str">
        <f t="shared" ref="I44" si="42">IFERROR(C44/E44*100-100,"0.00")</f>
        <v>0.00</v>
      </c>
      <c r="J44" s="65" t="str">
        <f t="shared" ref="J44" si="43">IFERROR(B44/F44*100-100,"0.00")</f>
        <v>0.00</v>
      </c>
      <c r="K44" s="65" t="str">
        <f t="shared" ref="K44" si="44">IFERROR(C44/G44*100-100,"0.00")</f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ref="S44" si="45">IFERROR(O44/Q44*100-100,"0.00")</f>
        <v>0.00</v>
      </c>
      <c r="T44" s="65" t="str">
        <f t="shared" ref="T44" si="46">IFERROR(P44/R44*100-100,"0.00")</f>
        <v>0.00</v>
      </c>
    </row>
    <row r="45" spans="1:20" ht="18" x14ac:dyDescent="0.4">
      <c r="A45" s="43" t="s">
        <v>45</v>
      </c>
      <c r="B45" s="44">
        <f t="shared" ref="B45:G45" si="47">B46+B50+B51+B52</f>
        <v>3941.5889957895192</v>
      </c>
      <c r="C45" s="44">
        <f t="shared" si="47"/>
        <v>14041.3086</v>
      </c>
      <c r="D45" s="44">
        <f t="shared" si="47"/>
        <v>2527.2468067114442</v>
      </c>
      <c r="E45" s="44">
        <f t="shared" si="47"/>
        <v>9023.1869999999999</v>
      </c>
      <c r="F45" s="44">
        <f t="shared" si="47"/>
        <v>1458.5833468222199</v>
      </c>
      <c r="G45" s="44">
        <f t="shared" si="47"/>
        <v>5244.0156000000006</v>
      </c>
      <c r="H45" s="65">
        <f t="shared" si="6"/>
        <v>55.963754126510281</v>
      </c>
      <c r="I45" s="65">
        <f t="shared" si="7"/>
        <v>55.613627424545228</v>
      </c>
      <c r="J45" s="65">
        <f t="shared" si="8"/>
        <v>170.23405994432636</v>
      </c>
      <c r="K45" s="65">
        <f t="shared" si="9"/>
        <v>167.75871147294066</v>
      </c>
      <c r="N45" s="43" t="s">
        <v>45</v>
      </c>
      <c r="O45" s="44">
        <f t="shared" ref="O45:R45" si="48">O46+O50+O51+O52</f>
        <v>24668.495772709233</v>
      </c>
      <c r="P45" s="44">
        <f t="shared" si="48"/>
        <v>88496.172805999988</v>
      </c>
      <c r="Q45" s="44">
        <f t="shared" si="48"/>
        <v>18231.301322227719</v>
      </c>
      <c r="R45" s="44">
        <f t="shared" si="48"/>
        <v>64237.864566000004</v>
      </c>
      <c r="S45" s="65">
        <f t="shared" si="11"/>
        <v>35.30847489549879</v>
      </c>
      <c r="T45" s="65">
        <f t="shared" si="12"/>
        <v>37.763254435514796</v>
      </c>
    </row>
    <row r="46" spans="1:20" x14ac:dyDescent="0.35">
      <c r="A46" s="47" t="s">
        <v>46</v>
      </c>
      <c r="B46" s="48">
        <f t="shared" ref="B46:G46" si="49">SUM(B47:B49)</f>
        <v>563.3924983368621</v>
      </c>
      <c r="C46" s="48">
        <f t="shared" si="49"/>
        <v>2006.9996999999998</v>
      </c>
      <c r="D46" s="48">
        <f t="shared" si="49"/>
        <v>1727.0739750033601</v>
      </c>
      <c r="E46" s="48">
        <f t="shared" si="49"/>
        <v>6166.28</v>
      </c>
      <c r="F46" s="48">
        <f t="shared" si="49"/>
        <v>91.020948564210045</v>
      </c>
      <c r="G46" s="48">
        <f t="shared" si="49"/>
        <v>327.24580000000014</v>
      </c>
      <c r="H46" s="65">
        <f t="shared" si="6"/>
        <v>-67.378785941362707</v>
      </c>
      <c r="I46" s="65">
        <f t="shared" si="7"/>
        <v>-67.452018072484549</v>
      </c>
      <c r="J46" s="65">
        <f t="shared" si="8"/>
        <v>518.9701461300649</v>
      </c>
      <c r="K46" s="65">
        <f t="shared" si="9"/>
        <v>513.30036932483131</v>
      </c>
      <c r="N46" s="47" t="s">
        <v>46</v>
      </c>
      <c r="O46" s="48">
        <f t="shared" ref="O46:R46" si="50">SUM(O47:O49)</f>
        <v>10269.671613546863</v>
      </c>
      <c r="P46" s="48">
        <f t="shared" si="50"/>
        <v>36841.591078234749</v>
      </c>
      <c r="Q46" s="48">
        <f t="shared" si="50"/>
        <v>3525.9988728250755</v>
      </c>
      <c r="R46" s="48">
        <f t="shared" si="50"/>
        <v>12423.832728618907</v>
      </c>
      <c r="S46" s="65">
        <f t="shared" si="11"/>
        <v>191.25566921462655</v>
      </c>
      <c r="T46" s="65">
        <f t="shared" si="12"/>
        <v>196.53965795408965</v>
      </c>
    </row>
    <row r="47" spans="1:20" x14ac:dyDescent="0.35">
      <c r="A47" s="49" t="s">
        <v>47</v>
      </c>
      <c r="B47" s="50">
        <v>39.279354698973101</v>
      </c>
      <c r="C47" s="50">
        <v>139.92670000000001</v>
      </c>
      <c r="D47" s="50">
        <v>135.56259684345122</v>
      </c>
      <c r="E47" s="50">
        <v>484.00759999999997</v>
      </c>
      <c r="F47" s="50">
        <v>19.693458958575</v>
      </c>
      <c r="G47" s="50">
        <v>70.8035</v>
      </c>
      <c r="H47" s="65">
        <f t="shared" si="6"/>
        <v>-71.024931940236272</v>
      </c>
      <c r="I47" s="65">
        <f t="shared" si="7"/>
        <v>-71.089978752399759</v>
      </c>
      <c r="J47" s="65">
        <f t="shared" si="8"/>
        <v>99.453812464315405</v>
      </c>
      <c r="K47" s="65">
        <f t="shared" si="9"/>
        <v>97.626812233858516</v>
      </c>
      <c r="N47" s="49" t="s">
        <v>47</v>
      </c>
      <c r="O47" s="50">
        <v>751.48754865619014</v>
      </c>
      <c r="P47" s="50">
        <v>2695.8989546905686</v>
      </c>
      <c r="Q47" s="50">
        <v>426.33119544750764</v>
      </c>
      <c r="R47" s="50">
        <v>1502.175029054451</v>
      </c>
      <c r="S47" s="65">
        <f t="shared" si="11"/>
        <v>76.268487195119548</v>
      </c>
      <c r="T47" s="65">
        <f t="shared" si="12"/>
        <v>79.466367270630997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ref="H48" si="51">IFERROR(B48/D48*100-100,"0.00")</f>
        <v>0.00</v>
      </c>
      <c r="I48" s="65" t="str">
        <f t="shared" ref="I48" si="52">IFERROR(C48/E48*100-100,"0.00")</f>
        <v>0.00</v>
      </c>
      <c r="J48" s="65" t="str">
        <f t="shared" ref="J48" si="53">IFERROR(B48/F48*100-100,"0.00")</f>
        <v>0.00</v>
      </c>
      <c r="K48" s="65" t="str">
        <f t="shared" ref="K48" si="54">IFERROR(C48/G48*100-100,"0.00")</f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ref="S48" si="55">IFERROR(O48/Q48*100-100,"0.00")</f>
        <v>0.00</v>
      </c>
      <c r="T48" s="65" t="str">
        <f t="shared" ref="T48" si="56">IFERROR(P48/R48*100-100,"0.00")</f>
        <v>0.00</v>
      </c>
    </row>
    <row r="49" spans="1:20" x14ac:dyDescent="0.35">
      <c r="A49" s="49" t="s">
        <v>49</v>
      </c>
      <c r="B49" s="50">
        <v>524.11314363788904</v>
      </c>
      <c r="C49" s="50">
        <v>1867.0729999999999</v>
      </c>
      <c r="D49" s="50">
        <v>1591.5113781599089</v>
      </c>
      <c r="E49" s="50">
        <v>5682.2723999999998</v>
      </c>
      <c r="F49" s="50">
        <v>71.327489605635037</v>
      </c>
      <c r="G49" s="50">
        <v>256.44230000000016</v>
      </c>
      <c r="H49" s="65">
        <f t="shared" si="6"/>
        <v>-67.068212591488731</v>
      </c>
      <c r="I49" s="65">
        <f t="shared" si="7"/>
        <v>-67.142141936032488</v>
      </c>
      <c r="J49" s="65">
        <f t="shared" si="8"/>
        <v>634.79824754197273</v>
      </c>
      <c r="K49" s="65">
        <f t="shared" si="9"/>
        <v>628.06748340659817</v>
      </c>
      <c r="N49" s="49" t="s">
        <v>49</v>
      </c>
      <c r="O49" s="50">
        <v>9518.1840648906727</v>
      </c>
      <c r="P49" s="50">
        <v>34145.692123544177</v>
      </c>
      <c r="Q49" s="50">
        <v>3099.667677377568</v>
      </c>
      <c r="R49" s="50">
        <v>10921.657699564455</v>
      </c>
      <c r="S49" s="65">
        <f t="shared" si="11"/>
        <v>207.07111392481289</v>
      </c>
      <c r="T49" s="65">
        <f t="shared" si="12"/>
        <v>212.64202800373312</v>
      </c>
    </row>
    <row r="50" spans="1:20" x14ac:dyDescent="0.35">
      <c r="A50" s="47" t="s">
        <v>50</v>
      </c>
      <c r="B50" s="48">
        <v>3007.9959755214968</v>
      </c>
      <c r="C50" s="48">
        <v>10715.526099999999</v>
      </c>
      <c r="D50" s="48">
        <v>360.5583837426492</v>
      </c>
      <c r="E50" s="48">
        <v>1287.3241</v>
      </c>
      <c r="F50" s="48">
        <v>785.20295084002498</v>
      </c>
      <c r="G50" s="48">
        <v>2823.0245</v>
      </c>
      <c r="H50" s="65">
        <f t="shared" si="6"/>
        <v>734.26044467418978</v>
      </c>
      <c r="I50" s="65">
        <f t="shared" si="7"/>
        <v>732.38759376912151</v>
      </c>
      <c r="J50" s="65">
        <f t="shared" si="8"/>
        <v>283.08515935956245</v>
      </c>
      <c r="K50" s="65">
        <f t="shared" si="9"/>
        <v>279.57609294570409</v>
      </c>
      <c r="N50" s="47" t="s">
        <v>50</v>
      </c>
      <c r="O50" s="48">
        <v>10199.072077946521</v>
      </c>
      <c r="P50" s="48">
        <v>36588.321127765244</v>
      </c>
      <c r="Q50" s="48">
        <v>8385.6915363213138</v>
      </c>
      <c r="R50" s="48">
        <v>29546.926337381097</v>
      </c>
      <c r="S50" s="65">
        <f t="shared" si="11"/>
        <v>21.624698854839025</v>
      </c>
      <c r="T50" s="65">
        <f t="shared" si="12"/>
        <v>23.83122599617333</v>
      </c>
    </row>
    <row r="51" spans="1:20" x14ac:dyDescent="0.35">
      <c r="A51" s="47" t="s">
        <v>51</v>
      </c>
      <c r="B51" s="48">
        <v>370.20052193116044</v>
      </c>
      <c r="C51" s="48">
        <v>1318.7828</v>
      </c>
      <c r="D51" s="48">
        <v>439.61444796543481</v>
      </c>
      <c r="E51" s="48">
        <v>1569.5828999999999</v>
      </c>
      <c r="F51" s="48">
        <v>582.35944741798494</v>
      </c>
      <c r="G51" s="48">
        <v>2093.7453</v>
      </c>
      <c r="H51" s="65">
        <f t="shared" si="6"/>
        <v>-15.789728102778852</v>
      </c>
      <c r="I51" s="65">
        <f t="shared" si="7"/>
        <v>-15.978773723898229</v>
      </c>
      <c r="J51" s="65">
        <f t="shared" si="8"/>
        <v>-36.430923620708214</v>
      </c>
      <c r="K51" s="65">
        <f t="shared" si="9"/>
        <v>-37.013217414744773</v>
      </c>
      <c r="N51" s="47" t="s">
        <v>51</v>
      </c>
      <c r="O51" s="48">
        <v>4199.7520812158464</v>
      </c>
      <c r="P51" s="48">
        <v>15066.260600000001</v>
      </c>
      <c r="Q51" s="48">
        <v>6319.6109130813293</v>
      </c>
      <c r="R51" s="48">
        <v>22267.105499999998</v>
      </c>
      <c r="S51" s="65">
        <f t="shared" si="11"/>
        <v>-33.544135248539803</v>
      </c>
      <c r="T51" s="65">
        <f t="shared" si="12"/>
        <v>-32.338486472792781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ref="H52" si="57">IFERROR(B52/D52*100-100,"0.00")</f>
        <v>0.00</v>
      </c>
      <c r="I52" s="66" t="str">
        <f t="shared" ref="I52" si="58">IFERROR(C52/E52*100-100,"0.00")</f>
        <v>0.00</v>
      </c>
      <c r="J52" s="66" t="str">
        <f t="shared" ref="J52" si="59">IFERROR(B52/F52*100-100,"0.00")</f>
        <v>0.00</v>
      </c>
      <c r="K52" s="66" t="str">
        <f t="shared" ref="K52" si="60">IFERROR(C52/G52*100-100,"0.00")</f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11"/>
        <v>0.00</v>
      </c>
      <c r="T52" s="66" t="str">
        <f t="shared" si="12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48"/>
      <c r="P53" s="56"/>
      <c r="Q53" s="56"/>
      <c r="R53" s="56"/>
      <c r="S53" s="16" t="s">
        <v>101</v>
      </c>
    </row>
    <row r="54" spans="1:20" x14ac:dyDescent="0.35">
      <c r="A54" s="25"/>
      <c r="B54" s="97" t="s">
        <v>91</v>
      </c>
      <c r="C54" s="97"/>
      <c r="D54" s="97"/>
      <c r="E54" s="97"/>
      <c r="F54" s="97"/>
      <c r="G54" s="97"/>
      <c r="H54" s="26"/>
      <c r="I54" s="27" t="s">
        <v>9</v>
      </c>
      <c r="J54" s="28"/>
      <c r="K54" s="28"/>
      <c r="N54" s="25"/>
      <c r="O54" s="97" t="s">
        <v>91</v>
      </c>
      <c r="P54" s="97"/>
      <c r="Q54" s="97"/>
      <c r="R54" s="97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1"/>
      <c r="C56" s="82"/>
      <c r="D56" s="95"/>
      <c r="E56" s="95"/>
      <c r="F56" s="81"/>
      <c r="G56" s="82"/>
      <c r="H56" s="81" t="s">
        <v>111</v>
      </c>
      <c r="I56" s="96"/>
      <c r="J56" s="96"/>
      <c r="K56" s="96"/>
      <c r="N56" s="32"/>
      <c r="O56" s="81"/>
      <c r="P56" s="82"/>
      <c r="Q56" s="95"/>
      <c r="R56" s="95"/>
      <c r="S56" s="81" t="s">
        <v>112</v>
      </c>
      <c r="T56" s="96"/>
    </row>
    <row r="57" spans="1:20" x14ac:dyDescent="0.35">
      <c r="A57" s="33"/>
      <c r="B57" s="95" t="s">
        <v>113</v>
      </c>
      <c r="C57" s="95"/>
      <c r="D57" s="83" t="s">
        <v>118</v>
      </c>
      <c r="E57" s="84"/>
      <c r="F57" s="95" t="s">
        <v>114</v>
      </c>
      <c r="G57" s="95"/>
      <c r="H57" s="87" t="s">
        <v>3</v>
      </c>
      <c r="I57" s="98"/>
      <c r="J57" s="98"/>
      <c r="K57" s="98"/>
      <c r="N57" s="33"/>
      <c r="O57" s="83" t="s">
        <v>115</v>
      </c>
      <c r="P57" s="84"/>
      <c r="Q57" s="83" t="s">
        <v>116</v>
      </c>
      <c r="R57" s="84"/>
      <c r="S57" s="83" t="s">
        <v>3</v>
      </c>
      <c r="T57" s="95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87" t="s">
        <v>110</v>
      </c>
      <c r="I58" s="98"/>
      <c r="J58" s="99" t="s">
        <v>114</v>
      </c>
      <c r="K58" s="100"/>
      <c r="N58" s="34" t="s">
        <v>0</v>
      </c>
      <c r="O58" s="85"/>
      <c r="P58" s="86"/>
      <c r="Q58" s="85"/>
      <c r="R58" s="86"/>
      <c r="S58" s="87" t="s">
        <v>117</v>
      </c>
      <c r="T58" s="98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61">SUM(B61:B62)</f>
        <v>844.68952460187415</v>
      </c>
      <c r="C60" s="44">
        <f t="shared" si="61"/>
        <v>3009.0773794000002</v>
      </c>
      <c r="D60" s="44">
        <f t="shared" si="61"/>
        <v>1004.5605985951848</v>
      </c>
      <c r="E60" s="44">
        <f t="shared" si="61"/>
        <v>3586.6453999999999</v>
      </c>
      <c r="F60" s="44">
        <f t="shared" si="61"/>
        <v>1283.6190624765002</v>
      </c>
      <c r="G60" s="44">
        <f t="shared" si="61"/>
        <v>4614.97</v>
      </c>
      <c r="H60" s="65">
        <f t="shared" ref="H60:H97" si="62">IFERROR(B60/D60*100-100,"0.00")</f>
        <v>-15.914527626992381</v>
      </c>
      <c r="I60" s="65">
        <f t="shared" ref="I60:I97" si="63">IFERROR(C60/E60*100-100,"0.00")</f>
        <v>-16.103293082722914</v>
      </c>
      <c r="J60" s="65">
        <f t="shared" ref="J60:J98" si="64">IFERROR(B60/F60*100-100,"0.00")</f>
        <v>-34.194688339061784</v>
      </c>
      <c r="K60" s="65">
        <f t="shared" ref="K60:K98" si="65">IFERROR(C60/G60*100-100,"0.00")</f>
        <v>-34.797466085370004</v>
      </c>
      <c r="N60" s="57" t="s">
        <v>53</v>
      </c>
      <c r="O60" s="44">
        <f t="shared" ref="O60:R60" si="66">SUM(O61:O62)</f>
        <v>13770.960688068453</v>
      </c>
      <c r="P60" s="44">
        <f t="shared" si="66"/>
        <v>49402.173848969003</v>
      </c>
      <c r="Q60" s="44">
        <f t="shared" si="66"/>
        <v>11721.968032676663</v>
      </c>
      <c r="R60" s="44">
        <f t="shared" si="66"/>
        <v>41302.273580000001</v>
      </c>
      <c r="S60" s="67">
        <f t="shared" ref="S60:S99" si="67">IFERROR(O60/Q60*100-100,"0.00")</f>
        <v>17.479937239889495</v>
      </c>
      <c r="T60" s="67">
        <f t="shared" ref="T60:T99" si="68">IFERROR(P60/R60*100-100,"0.00")</f>
        <v>19.611269712017148</v>
      </c>
    </row>
    <row r="61" spans="1:20" ht="31" x14ac:dyDescent="0.35">
      <c r="A61" s="45" t="s">
        <v>54</v>
      </c>
      <c r="B61" s="50">
        <v>844.68952460187415</v>
      </c>
      <c r="C61" s="46">
        <v>3009.0773794000002</v>
      </c>
      <c r="D61" s="46">
        <v>1004.5605985951848</v>
      </c>
      <c r="E61" s="46">
        <v>3586.6453999999999</v>
      </c>
      <c r="F61" s="46">
        <v>1283.6190624765002</v>
      </c>
      <c r="G61" s="46">
        <v>4614.97</v>
      </c>
      <c r="H61" s="65">
        <f t="shared" si="62"/>
        <v>-15.914527626992381</v>
      </c>
      <c r="I61" s="65">
        <f t="shared" si="63"/>
        <v>-16.103293082722914</v>
      </c>
      <c r="J61" s="65">
        <f t="shared" ref="J61" si="69">IFERROR(B61/F61*100-100,"0.00")</f>
        <v>-34.194688339061784</v>
      </c>
      <c r="K61" s="65">
        <f t="shared" ref="K61:K62" si="70">IFERROR(C61/G61*100-100,"0.00")</f>
        <v>-34.797466085370004</v>
      </c>
      <c r="N61" s="45" t="s">
        <v>54</v>
      </c>
      <c r="O61" s="46">
        <v>13770.960688068453</v>
      </c>
      <c r="P61" s="46">
        <v>49402.173848969003</v>
      </c>
      <c r="Q61" s="46">
        <v>11721.968032676663</v>
      </c>
      <c r="R61" s="46">
        <v>41302.273580000001</v>
      </c>
      <c r="S61" s="65">
        <f t="shared" si="67"/>
        <v>17.479937239889495</v>
      </c>
      <c r="T61" s="65">
        <f t="shared" si="68"/>
        <v>19.611269712017148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62"/>
        <v>0.00</v>
      </c>
      <c r="I62" s="65" t="str">
        <f t="shared" si="63"/>
        <v>0.00</v>
      </c>
      <c r="J62" s="65" t="str">
        <f>IFERROR(B62/F62*100-100,"0.00")</f>
        <v>0.00</v>
      </c>
      <c r="K62" s="65" t="str">
        <f t="shared" si="70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67"/>
        <v>0.00</v>
      </c>
      <c r="T62" s="65" t="str">
        <f t="shared" si="68"/>
        <v>0.00</v>
      </c>
    </row>
    <row r="63" spans="1:20" ht="35.5" x14ac:dyDescent="0.4">
      <c r="A63" s="43" t="s">
        <v>56</v>
      </c>
      <c r="B63" s="44">
        <v>459.30205539556619</v>
      </c>
      <c r="C63" s="44">
        <v>1636.1933999999999</v>
      </c>
      <c r="D63" s="44">
        <v>226.71916937219521</v>
      </c>
      <c r="E63" s="44">
        <v>809.46960000000001</v>
      </c>
      <c r="F63" s="44">
        <v>198.48773702654998</v>
      </c>
      <c r="G63" s="44">
        <v>713.61900000000003</v>
      </c>
      <c r="H63" s="65">
        <f t="shared" si="62"/>
        <v>102.58633474505615</v>
      </c>
      <c r="I63" s="65">
        <f t="shared" si="63"/>
        <v>102.13154391468188</v>
      </c>
      <c r="J63" s="65">
        <f t="shared" ref="J63" si="71">IFERROR(B63/F63*100-100,"0.00")</f>
        <v>131.4007214128948</v>
      </c>
      <c r="K63" s="65">
        <f t="shared" ref="K63" si="72">IFERROR(C63/G63*100-100,"0.00")</f>
        <v>129.28108696657458</v>
      </c>
      <c r="N63" s="43" t="s">
        <v>56</v>
      </c>
      <c r="O63" s="44">
        <v>2779.0836789579594</v>
      </c>
      <c r="P63" s="44">
        <v>9969.7311000000009</v>
      </c>
      <c r="Q63" s="44">
        <v>2276.9095761470635</v>
      </c>
      <c r="R63" s="44">
        <v>8022.6752000000006</v>
      </c>
      <c r="S63" s="65">
        <f t="shared" ref="S63" si="73">IFERROR(O63/Q63*100-100,"0.00")</f>
        <v>22.055074477778078</v>
      </c>
      <c r="T63" s="65">
        <f t="shared" ref="T63" si="74">IFERROR(P63/R63*100-100,"0.00")</f>
        <v>24.269409535612255</v>
      </c>
    </row>
    <row r="64" spans="1:20" ht="35.5" x14ac:dyDescent="0.4">
      <c r="A64" s="43" t="s">
        <v>57</v>
      </c>
      <c r="B64" s="44">
        <f t="shared" ref="B64:G64" si="75">B65+B68+B74</f>
        <v>89059.036792782499</v>
      </c>
      <c r="C64" s="44">
        <f t="shared" si="75"/>
        <v>317259.21210000006</v>
      </c>
      <c r="D64" s="44">
        <f t="shared" si="75"/>
        <v>95878.777577676025</v>
      </c>
      <c r="E64" s="44">
        <f t="shared" si="75"/>
        <v>342321.98339999991</v>
      </c>
      <c r="F64" s="44">
        <f t="shared" si="75"/>
        <v>86221.558787987495</v>
      </c>
      <c r="G64" s="44">
        <f t="shared" si="75"/>
        <v>309990.64971200016</v>
      </c>
      <c r="H64" s="65">
        <f t="shared" si="62"/>
        <v>-7.1128783211368329</v>
      </c>
      <c r="I64" s="65">
        <f t="shared" si="63"/>
        <v>-7.3214028065250574</v>
      </c>
      <c r="J64" s="65">
        <f t="shared" si="64"/>
        <v>3.2909147603932212</v>
      </c>
      <c r="K64" s="65">
        <f t="shared" si="65"/>
        <v>2.344768267930931</v>
      </c>
      <c r="N64" s="43" t="s">
        <v>57</v>
      </c>
      <c r="O64" s="44">
        <f t="shared" ref="O64:R64" si="76">O65+O68+O74</f>
        <v>876084.60224222159</v>
      </c>
      <c r="P64" s="44">
        <f t="shared" si="76"/>
        <v>3142880.5009859996</v>
      </c>
      <c r="Q64" s="44">
        <f t="shared" si="76"/>
        <v>736185.46538416145</v>
      </c>
      <c r="R64" s="44">
        <f t="shared" si="76"/>
        <v>2593944.4137840006</v>
      </c>
      <c r="S64" s="65">
        <f t="shared" si="67"/>
        <v>19.003246251955957</v>
      </c>
      <c r="T64" s="65">
        <f t="shared" si="68"/>
        <v>21.162214744656808</v>
      </c>
    </row>
    <row r="65" spans="1:20" x14ac:dyDescent="0.35">
      <c r="A65" s="47" t="s">
        <v>58</v>
      </c>
      <c r="B65" s="48">
        <f t="shared" ref="B65:G65" si="77">SUM(B66:B67)</f>
        <v>13535.6381698429</v>
      </c>
      <c r="C65" s="48">
        <f t="shared" si="77"/>
        <v>48218.642999999996</v>
      </c>
      <c r="D65" s="48">
        <f t="shared" si="77"/>
        <v>13309.969560550981</v>
      </c>
      <c r="E65" s="48">
        <f t="shared" si="77"/>
        <v>47521.415000000001</v>
      </c>
      <c r="F65" s="48">
        <f t="shared" si="77"/>
        <v>9970.3638312743387</v>
      </c>
      <c r="G65" s="48">
        <f t="shared" si="77"/>
        <v>35846.250118507043</v>
      </c>
      <c r="H65" s="65">
        <f t="shared" si="62"/>
        <v>1.6954855401080096</v>
      </c>
      <c r="I65" s="65">
        <f t="shared" si="63"/>
        <v>1.4671869513986451</v>
      </c>
      <c r="J65" s="65">
        <f t="shared" si="64"/>
        <v>35.758718527254331</v>
      </c>
      <c r="K65" s="65">
        <f t="shared" si="65"/>
        <v>34.51516641375332</v>
      </c>
      <c r="N65" s="47" t="s">
        <v>58</v>
      </c>
      <c r="O65" s="48">
        <f t="shared" ref="O65:R65" si="78">SUM(O66:O67)</f>
        <v>125480.74006917604</v>
      </c>
      <c r="P65" s="48">
        <f t="shared" si="78"/>
        <v>450151.69791064266</v>
      </c>
      <c r="Q65" s="48">
        <f t="shared" si="78"/>
        <v>122225.49620458568</v>
      </c>
      <c r="R65" s="48">
        <f t="shared" si="78"/>
        <v>430660.69354740559</v>
      </c>
      <c r="S65" s="65">
        <f t="shared" si="67"/>
        <v>2.6633100013286821</v>
      </c>
      <c r="T65" s="65">
        <f t="shared" si="68"/>
        <v>4.5258377779237975</v>
      </c>
    </row>
    <row r="66" spans="1:20" x14ac:dyDescent="0.35">
      <c r="A66" s="49" t="s">
        <v>59</v>
      </c>
      <c r="B66" s="50">
        <v>8296.4454832753636</v>
      </c>
      <c r="C66" s="50">
        <v>29554.819500000001</v>
      </c>
      <c r="D66" s="50">
        <v>8990.4894551398265</v>
      </c>
      <c r="E66" s="50">
        <v>32099.3056</v>
      </c>
      <c r="F66" s="50">
        <v>5804.1531791664456</v>
      </c>
      <c r="G66" s="50">
        <v>20867.556100000002</v>
      </c>
      <c r="H66" s="65">
        <f t="shared" si="62"/>
        <v>-7.7197573650195466</v>
      </c>
      <c r="I66" s="65">
        <f t="shared" si="63"/>
        <v>-7.9269194533603837</v>
      </c>
      <c r="J66" s="65">
        <f t="shared" si="64"/>
        <v>42.939809256840533</v>
      </c>
      <c r="K66" s="65">
        <f t="shared" si="65"/>
        <v>41.630478233145851</v>
      </c>
      <c r="N66" s="49" t="s">
        <v>59</v>
      </c>
      <c r="O66" s="50">
        <v>74953.520234491953</v>
      </c>
      <c r="P66" s="50">
        <v>268889.50750000001</v>
      </c>
      <c r="Q66" s="50">
        <v>60300.380890085042</v>
      </c>
      <c r="R66" s="50">
        <v>212467.97649999999</v>
      </c>
      <c r="S66" s="65">
        <f t="shared" si="67"/>
        <v>24.300243428174213</v>
      </c>
      <c r="T66" s="65">
        <f t="shared" si="68"/>
        <v>26.5553105599422</v>
      </c>
    </row>
    <row r="67" spans="1:20" ht="31" x14ac:dyDescent="0.35">
      <c r="A67" s="49" t="s">
        <v>60</v>
      </c>
      <c r="B67" s="50">
        <v>5239.192686567535</v>
      </c>
      <c r="C67" s="50">
        <v>18663.823499999995</v>
      </c>
      <c r="D67" s="50">
        <v>4319.4801054111531</v>
      </c>
      <c r="E67" s="50">
        <v>15422.109400000001</v>
      </c>
      <c r="F67" s="50">
        <v>4166.210652107894</v>
      </c>
      <c r="G67" s="50">
        <v>14978.694018507042</v>
      </c>
      <c r="H67" s="65">
        <f t="shared" si="62"/>
        <v>21.292205513441957</v>
      </c>
      <c r="I67" s="65">
        <f t="shared" si="63"/>
        <v>21.019913786890882</v>
      </c>
      <c r="J67" s="65">
        <f t="shared" si="64"/>
        <v>25.754387477185432</v>
      </c>
      <c r="K67" s="65">
        <f t="shared" si="65"/>
        <v>24.602475202042058</v>
      </c>
      <c r="N67" s="49" t="s">
        <v>60</v>
      </c>
      <c r="O67" s="50">
        <v>50527.219834684096</v>
      </c>
      <c r="P67" s="50">
        <v>181262.19041064265</v>
      </c>
      <c r="Q67" s="50">
        <v>61925.115314500632</v>
      </c>
      <c r="R67" s="50">
        <v>218192.7170474056</v>
      </c>
      <c r="S67" s="65">
        <f t="shared" si="67"/>
        <v>-18.405933395407928</v>
      </c>
      <c r="T67" s="65">
        <f t="shared" si="68"/>
        <v>-16.925645886127</v>
      </c>
    </row>
    <row r="68" spans="1:20" x14ac:dyDescent="0.35">
      <c r="A68" s="47" t="s">
        <v>61</v>
      </c>
      <c r="B68" s="48">
        <f t="shared" ref="B68:G68" si="79">SUM(B69:B73)</f>
        <v>75370.412412892532</v>
      </c>
      <c r="C68" s="48">
        <f t="shared" si="79"/>
        <v>268495.57910000009</v>
      </c>
      <c r="D68" s="48">
        <f t="shared" si="79"/>
        <v>82331.506000506881</v>
      </c>
      <c r="E68" s="48">
        <f t="shared" si="79"/>
        <v>293953.31419999991</v>
      </c>
      <c r="F68" s="48">
        <f t="shared" si="79"/>
        <v>75960.160326069832</v>
      </c>
      <c r="G68" s="48">
        <f t="shared" si="79"/>
        <v>273098.04859369667</v>
      </c>
      <c r="H68" s="65">
        <f t="shared" si="62"/>
        <v>-8.4549571916873418</v>
      </c>
      <c r="I68" s="65">
        <f t="shared" si="63"/>
        <v>-8.6604688126356422</v>
      </c>
      <c r="J68" s="65">
        <f t="shared" si="64"/>
        <v>-0.7763910853343674</v>
      </c>
      <c r="K68" s="65">
        <f t="shared" si="65"/>
        <v>-1.6852809887865305</v>
      </c>
      <c r="N68" s="47" t="s">
        <v>61</v>
      </c>
      <c r="O68" s="48">
        <f t="shared" ref="O68:R68" si="80">SUM(O69:O73)</f>
        <v>744957.36699969962</v>
      </c>
      <c r="P68" s="48">
        <f t="shared" si="80"/>
        <v>2672472.4721984062</v>
      </c>
      <c r="Q68" s="48">
        <f t="shared" si="80"/>
        <v>611579.60897385364</v>
      </c>
      <c r="R68" s="48">
        <f t="shared" si="80"/>
        <v>2154896.5374562275</v>
      </c>
      <c r="S68" s="65">
        <f t="shared" si="67"/>
        <v>21.808732022579292</v>
      </c>
      <c r="T68" s="65">
        <f t="shared" si="68"/>
        <v>24.018597911580343</v>
      </c>
    </row>
    <row r="69" spans="1:20" ht="31" x14ac:dyDescent="0.35">
      <c r="A69" s="49" t="s">
        <v>62</v>
      </c>
      <c r="B69" s="50">
        <v>287.59464949401604</v>
      </c>
      <c r="C69" s="50">
        <v>1024.5119999999999</v>
      </c>
      <c r="D69" s="50">
        <v>87.048082041038398</v>
      </c>
      <c r="E69" s="50">
        <v>310.79320000000001</v>
      </c>
      <c r="F69" s="50">
        <v>200.45195119420501</v>
      </c>
      <c r="G69" s="50">
        <v>720.68090000000007</v>
      </c>
      <c r="H69" s="65">
        <f t="shared" si="62"/>
        <v>230.38596916866123</v>
      </c>
      <c r="I69" s="65">
        <f t="shared" si="63"/>
        <v>229.64427793143477</v>
      </c>
      <c r="J69" s="65">
        <f t="shared" si="64"/>
        <v>43.473110528809002</v>
      </c>
      <c r="K69" s="65">
        <f t="shared" si="65"/>
        <v>42.158894456617332</v>
      </c>
      <c r="N69" s="49" t="s">
        <v>62</v>
      </c>
      <c r="O69" s="50">
        <v>1434.9183221280232</v>
      </c>
      <c r="P69" s="50">
        <v>5147.6499000000003</v>
      </c>
      <c r="Q69" s="50">
        <v>1621.6513341209829</v>
      </c>
      <c r="R69" s="50">
        <v>5713.8772999999992</v>
      </c>
      <c r="S69" s="65">
        <f t="shared" si="67"/>
        <v>-11.514991420407796</v>
      </c>
      <c r="T69" s="65">
        <f t="shared" si="68"/>
        <v>-9.9096877701591382</v>
      </c>
    </row>
    <row r="70" spans="1:20" ht="31" x14ac:dyDescent="0.35">
      <c r="A70" s="49" t="s">
        <v>63</v>
      </c>
      <c r="B70" s="50">
        <v>23817.657058501365</v>
      </c>
      <c r="C70" s="50">
        <v>84846.764399999985</v>
      </c>
      <c r="D70" s="50">
        <v>27587.314951108827</v>
      </c>
      <c r="E70" s="50">
        <v>98496.712299999999</v>
      </c>
      <c r="F70" s="50">
        <v>23439.817971911008</v>
      </c>
      <c r="G70" s="50">
        <v>84272.709799999997</v>
      </c>
      <c r="H70" s="65">
        <f t="shared" si="62"/>
        <v>-13.664461000601818</v>
      </c>
      <c r="I70" s="65">
        <f t="shared" si="63"/>
        <v>-13.858277683853231</v>
      </c>
      <c r="J70" s="65">
        <f t="shared" si="64"/>
        <v>1.611954013649509</v>
      </c>
      <c r="K70" s="65">
        <f t="shared" si="65"/>
        <v>0.68118682947581988</v>
      </c>
      <c r="N70" s="49" t="s">
        <v>63</v>
      </c>
      <c r="O70" s="50">
        <v>254334.03602258686</v>
      </c>
      <c r="P70" s="50">
        <v>912402.15899999987</v>
      </c>
      <c r="Q70" s="50">
        <v>199205.68441783939</v>
      </c>
      <c r="R70" s="50">
        <v>701899.85619999992</v>
      </c>
      <c r="S70" s="65">
        <f t="shared" si="67"/>
        <v>27.674085589402281</v>
      </c>
      <c r="T70" s="65">
        <f t="shared" si="68"/>
        <v>29.990361294506272</v>
      </c>
    </row>
    <row r="71" spans="1:20" ht="31" x14ac:dyDescent="0.35">
      <c r="A71" s="49" t="s">
        <v>64</v>
      </c>
      <c r="B71" s="50">
        <v>9.8714128163621986</v>
      </c>
      <c r="C71" s="50">
        <v>35.165399999999998</v>
      </c>
      <c r="D71" s="50">
        <v>22.357954411512001</v>
      </c>
      <c r="E71" s="50">
        <v>79.825999999999993</v>
      </c>
      <c r="F71" s="50">
        <v>12.775722456135002</v>
      </c>
      <c r="G71" s="50">
        <v>45.932300000000005</v>
      </c>
      <c r="H71" s="65">
        <f t="shared" si="62"/>
        <v>-55.848318523811571</v>
      </c>
      <c r="I71" s="65">
        <f t="shared" si="63"/>
        <v>-55.947435672587872</v>
      </c>
      <c r="J71" s="65">
        <f t="shared" si="64"/>
        <v>-22.733036427056462</v>
      </c>
      <c r="K71" s="65">
        <f t="shared" si="65"/>
        <v>-23.440803094989818</v>
      </c>
      <c r="N71" s="49" t="s">
        <v>64</v>
      </c>
      <c r="O71" s="50">
        <v>332.58171877219314</v>
      </c>
      <c r="P71" s="50">
        <v>1193.1092000000001</v>
      </c>
      <c r="Q71" s="50">
        <v>425.68032740721401</v>
      </c>
      <c r="R71" s="50">
        <v>1499.8816999999997</v>
      </c>
      <c r="S71" s="65">
        <f t="shared" si="67"/>
        <v>-21.870545252132573</v>
      </c>
      <c r="T71" s="65">
        <f t="shared" si="68"/>
        <v>-20.453113068850669</v>
      </c>
    </row>
    <row r="72" spans="1:20" ht="31" x14ac:dyDescent="0.35">
      <c r="A72" s="49" t="s">
        <v>65</v>
      </c>
      <c r="B72" s="50">
        <v>12464.375189358714</v>
      </c>
      <c r="C72" s="50">
        <v>44402.4323</v>
      </c>
      <c r="D72" s="50">
        <v>14990.323180353676</v>
      </c>
      <c r="E72" s="50">
        <v>53520.886399999996</v>
      </c>
      <c r="F72" s="50">
        <v>16998.452260848691</v>
      </c>
      <c r="G72" s="50">
        <v>61114.196200000006</v>
      </c>
      <c r="H72" s="65">
        <f t="shared" si="62"/>
        <v>-16.850523905351622</v>
      </c>
      <c r="I72" s="65">
        <f t="shared" si="63"/>
        <v>-17.037188121009876</v>
      </c>
      <c r="J72" s="65">
        <f t="shared" si="64"/>
        <v>-26.673470042522567</v>
      </c>
      <c r="K72" s="65">
        <f t="shared" si="65"/>
        <v>-27.34514227317942</v>
      </c>
      <c r="N72" s="49" t="s">
        <v>65</v>
      </c>
      <c r="O72" s="50">
        <v>135354.68767798127</v>
      </c>
      <c r="P72" s="50">
        <v>485573.66209999996</v>
      </c>
      <c r="Q72" s="50">
        <v>148583.82170584251</v>
      </c>
      <c r="R72" s="50">
        <v>523534.07180000003</v>
      </c>
      <c r="S72" s="65">
        <f t="shared" si="67"/>
        <v>-8.9034821395639625</v>
      </c>
      <c r="T72" s="65">
        <f t="shared" si="68"/>
        <v>-7.2508002333994597</v>
      </c>
    </row>
    <row r="73" spans="1:20" x14ac:dyDescent="0.35">
      <c r="A73" s="49" t="s">
        <v>66</v>
      </c>
      <c r="B73" s="50">
        <v>38790.914102722083</v>
      </c>
      <c r="C73" s="50">
        <v>138186.70500000007</v>
      </c>
      <c r="D73" s="50">
        <v>39644.461832591827</v>
      </c>
      <c r="E73" s="50">
        <v>141545.09629999995</v>
      </c>
      <c r="F73" s="50">
        <v>35308.662419659791</v>
      </c>
      <c r="G73" s="50">
        <v>126944.52939369663</v>
      </c>
      <c r="H73" s="65">
        <f t="shared" si="62"/>
        <v>-2.1530062218376287</v>
      </c>
      <c r="I73" s="65">
        <f t="shared" si="63"/>
        <v>-2.3726652408232383</v>
      </c>
      <c r="J73" s="65">
        <f t="shared" si="64"/>
        <v>9.8623154898197924</v>
      </c>
      <c r="K73" s="65">
        <f t="shared" si="65"/>
        <v>8.8559748576780208</v>
      </c>
      <c r="N73" s="49" t="s">
        <v>66</v>
      </c>
      <c r="O73" s="50">
        <v>353501.14325823128</v>
      </c>
      <c r="P73" s="50">
        <v>1268155.8919984065</v>
      </c>
      <c r="Q73" s="50">
        <v>261742.77118864356</v>
      </c>
      <c r="R73" s="50">
        <v>922248.85045622732</v>
      </c>
      <c r="S73" s="65">
        <f t="shared" si="67"/>
        <v>35.056697708551241</v>
      </c>
      <c r="T73" s="65">
        <f t="shared" si="68"/>
        <v>37.50690948230104</v>
      </c>
    </row>
    <row r="74" spans="1:20" x14ac:dyDescent="0.35">
      <c r="A74" s="47" t="s">
        <v>67</v>
      </c>
      <c r="B74" s="48">
        <f t="shared" ref="B74:G74" si="81">SUM(B75:B76)</f>
        <v>152.98621004707002</v>
      </c>
      <c r="C74" s="48">
        <f t="shared" si="81"/>
        <v>544.99</v>
      </c>
      <c r="D74" s="48">
        <f t="shared" si="81"/>
        <v>237.3020166181704</v>
      </c>
      <c r="E74" s="48">
        <f t="shared" si="81"/>
        <v>847.25419999999997</v>
      </c>
      <c r="F74" s="48">
        <f t="shared" si="81"/>
        <v>291.03463064331714</v>
      </c>
      <c r="G74" s="48">
        <f t="shared" si="81"/>
        <v>1046.350999796389</v>
      </c>
      <c r="H74" s="65">
        <f t="shared" si="62"/>
        <v>-35.531011397500393</v>
      </c>
      <c r="I74" s="65">
        <f t="shared" si="63"/>
        <v>-35.675739347175849</v>
      </c>
      <c r="J74" s="65">
        <f t="shared" si="64"/>
        <v>-47.433674917345115</v>
      </c>
      <c r="K74" s="65">
        <f t="shared" si="65"/>
        <v>-47.915183327004954</v>
      </c>
      <c r="N74" s="47" t="s">
        <v>67</v>
      </c>
      <c r="O74" s="48">
        <f t="shared" ref="O74:R74" si="82">SUM(O75:O76)</f>
        <v>5646.495173345882</v>
      </c>
      <c r="P74" s="48">
        <f t="shared" si="82"/>
        <v>20256.330876950869</v>
      </c>
      <c r="Q74" s="48">
        <f t="shared" si="82"/>
        <v>2380.3602057221624</v>
      </c>
      <c r="R74" s="48">
        <f t="shared" si="82"/>
        <v>8387.1827803673132</v>
      </c>
      <c r="S74" s="65">
        <f t="shared" si="67"/>
        <v>137.21179507925893</v>
      </c>
      <c r="T74" s="65">
        <f t="shared" si="68"/>
        <v>141.51531458652377</v>
      </c>
    </row>
    <row r="75" spans="1:20" x14ac:dyDescent="0.35">
      <c r="A75" s="49" t="s">
        <v>68</v>
      </c>
      <c r="B75" s="46">
        <v>111.3114684096693</v>
      </c>
      <c r="C75" s="46">
        <v>396.5301</v>
      </c>
      <c r="D75" s="46">
        <v>157.81820870313842</v>
      </c>
      <c r="E75" s="46">
        <v>563.46820000000002</v>
      </c>
      <c r="F75" s="46">
        <v>171.67697435765999</v>
      </c>
      <c r="G75" s="46">
        <v>617.22679999999991</v>
      </c>
      <c r="H75" s="65">
        <f t="shared" si="62"/>
        <v>-29.468551617481566</v>
      </c>
      <c r="I75" s="65">
        <f t="shared" si="63"/>
        <v>-29.626889325786266</v>
      </c>
      <c r="J75" s="65">
        <f t="shared" si="64"/>
        <v>-35.162261085886414</v>
      </c>
      <c r="K75" s="65">
        <f t="shared" si="65"/>
        <v>-35.756175849784867</v>
      </c>
      <c r="N75" s="49" t="s">
        <v>68</v>
      </c>
      <c r="O75" s="46">
        <v>5193.2236330318146</v>
      </c>
      <c r="P75" s="46">
        <v>18630.256999999998</v>
      </c>
      <c r="Q75" s="46">
        <v>1975.0754963626748</v>
      </c>
      <c r="R75" s="46">
        <v>6959.1648999999998</v>
      </c>
      <c r="S75" s="65">
        <f t="shared" si="67"/>
        <v>162.93798098329529</v>
      </c>
      <c r="T75" s="65">
        <f t="shared" si="68"/>
        <v>167.70822746275201</v>
      </c>
    </row>
    <row r="76" spans="1:20" x14ac:dyDescent="0.35">
      <c r="A76" s="49" t="s">
        <v>69</v>
      </c>
      <c r="B76" s="46">
        <v>41.6747416374007</v>
      </c>
      <c r="C76" s="46">
        <v>148.4599</v>
      </c>
      <c r="D76" s="46">
        <v>79.483807915031989</v>
      </c>
      <c r="E76" s="46">
        <v>283.78599999999994</v>
      </c>
      <c r="F76" s="46">
        <v>119.35765628565717</v>
      </c>
      <c r="G76" s="46">
        <v>429.12419979638912</v>
      </c>
      <c r="H76" s="65">
        <f t="shared" si="62"/>
        <v>-47.568262353571555</v>
      </c>
      <c r="I76" s="65">
        <f t="shared" si="63"/>
        <v>-47.685967595300674</v>
      </c>
      <c r="J76" s="65">
        <f t="shared" si="64"/>
        <v>-65.084148822710574</v>
      </c>
      <c r="K76" s="65">
        <f t="shared" si="65"/>
        <v>-65.403978598633856</v>
      </c>
      <c r="N76" s="49" t="s">
        <v>69</v>
      </c>
      <c r="O76" s="46">
        <v>453.27154031406747</v>
      </c>
      <c r="P76" s="46">
        <v>1626.0738769508723</v>
      </c>
      <c r="Q76" s="46">
        <v>405.28470935948741</v>
      </c>
      <c r="R76" s="46">
        <v>1428.0178803673134</v>
      </c>
      <c r="S76" s="65">
        <f t="shared" si="67"/>
        <v>11.840276686090263</v>
      </c>
      <c r="T76" s="65">
        <f t="shared" si="68"/>
        <v>13.869293886755486</v>
      </c>
    </row>
    <row r="77" spans="1:20" ht="18" x14ac:dyDescent="0.4">
      <c r="A77" s="43" t="s">
        <v>70</v>
      </c>
      <c r="B77" s="44">
        <f t="shared" ref="B77:G77" si="83">B78+B79+B85</f>
        <v>42747.96711327599</v>
      </c>
      <c r="C77" s="44">
        <f t="shared" si="83"/>
        <v>152283.10178999999</v>
      </c>
      <c r="D77" s="44">
        <f t="shared" si="83"/>
        <v>43077.393082080031</v>
      </c>
      <c r="E77" s="44">
        <f t="shared" si="83"/>
        <v>153801.90499000001</v>
      </c>
      <c r="F77" s="44">
        <f t="shared" si="83"/>
        <v>28895.677110691831</v>
      </c>
      <c r="G77" s="44">
        <f t="shared" si="83"/>
        <v>103888.05128699999</v>
      </c>
      <c r="H77" s="65">
        <f t="shared" si="62"/>
        <v>-0.76473051230455269</v>
      </c>
      <c r="I77" s="65">
        <f t="shared" si="63"/>
        <v>-0.98750610410110085</v>
      </c>
      <c r="J77" s="65">
        <f t="shared" si="64"/>
        <v>47.938970073342233</v>
      </c>
      <c r="K77" s="65">
        <f t="shared" si="65"/>
        <v>46.583846653648692</v>
      </c>
      <c r="N77" s="43" t="s">
        <v>70</v>
      </c>
      <c r="O77" s="44">
        <f t="shared" ref="O77:R77" si="84">O78+O79+O85</f>
        <v>384800.50516439055</v>
      </c>
      <c r="P77" s="44">
        <f t="shared" si="84"/>
        <v>1380439.744467</v>
      </c>
      <c r="Q77" s="44">
        <f t="shared" si="84"/>
        <v>371412.37763461826</v>
      </c>
      <c r="R77" s="44">
        <f t="shared" si="84"/>
        <v>1308668.9529693602</v>
      </c>
      <c r="S77" s="65">
        <f t="shared" si="67"/>
        <v>3.6046530314999501</v>
      </c>
      <c r="T77" s="65">
        <f t="shared" si="68"/>
        <v>5.4842587451007034</v>
      </c>
    </row>
    <row r="78" spans="1:20" ht="31" x14ac:dyDescent="0.35">
      <c r="A78" s="47" t="s">
        <v>71</v>
      </c>
      <c r="B78" s="48">
        <v>1238.0753554061598</v>
      </c>
      <c r="C78" s="48">
        <v>4410.4542999999994</v>
      </c>
      <c r="D78" s="48">
        <v>607.28384149492081</v>
      </c>
      <c r="E78" s="48">
        <v>2168.2233999999999</v>
      </c>
      <c r="F78" s="48">
        <v>1162.420854099825</v>
      </c>
      <c r="G78" s="48">
        <v>4179.2285000000002</v>
      </c>
      <c r="H78" s="65">
        <f t="shared" si="62"/>
        <v>103.87095305523863</v>
      </c>
      <c r="I78" s="65">
        <f t="shared" si="63"/>
        <v>103.41327835498868</v>
      </c>
      <c r="J78" s="65">
        <f t="shared" si="64"/>
        <v>6.5083571960623061</v>
      </c>
      <c r="K78" s="65">
        <f t="shared" si="65"/>
        <v>5.5327388775224762</v>
      </c>
      <c r="N78" s="47" t="s">
        <v>71</v>
      </c>
      <c r="O78" s="48">
        <v>7184.9080593891495</v>
      </c>
      <c r="P78" s="48">
        <v>25775.258900153567</v>
      </c>
      <c r="Q78" s="48">
        <v>7413.8990728325716</v>
      </c>
      <c r="R78" s="48">
        <v>26122.822289485226</v>
      </c>
      <c r="S78" s="65">
        <f t="shared" si="67"/>
        <v>-3.0886718472137602</v>
      </c>
      <c r="T78" s="65">
        <f t="shared" si="68"/>
        <v>-1.330497085958271</v>
      </c>
    </row>
    <row r="79" spans="1:20" ht="31" x14ac:dyDescent="0.35">
      <c r="A79" s="47" t="s">
        <v>72</v>
      </c>
      <c r="B79" s="48">
        <f t="shared" ref="B79:G79" si="85">B80+B84</f>
        <v>11007.646021737959</v>
      </c>
      <c r="C79" s="48">
        <f t="shared" si="85"/>
        <v>39213.057200000003</v>
      </c>
      <c r="D79" s="48">
        <f t="shared" si="85"/>
        <v>10511.790621786387</v>
      </c>
      <c r="E79" s="48">
        <f t="shared" si="85"/>
        <v>37530.902099999999</v>
      </c>
      <c r="F79" s="48">
        <f t="shared" si="85"/>
        <v>9396.3481420955068</v>
      </c>
      <c r="G79" s="48">
        <f t="shared" si="85"/>
        <v>33782.502966</v>
      </c>
      <c r="H79" s="65">
        <f t="shared" si="62"/>
        <v>4.7171354319394396</v>
      </c>
      <c r="I79" s="65">
        <f t="shared" si="63"/>
        <v>4.4820534702788279</v>
      </c>
      <c r="J79" s="65">
        <f t="shared" si="64"/>
        <v>17.148128775942865</v>
      </c>
      <c r="K79" s="65">
        <f t="shared" si="65"/>
        <v>16.07504997325249</v>
      </c>
      <c r="N79" s="47" t="s">
        <v>72</v>
      </c>
      <c r="O79" s="48">
        <f t="shared" ref="O79:R79" si="86">O80+O84</f>
        <v>109151.9427249821</v>
      </c>
      <c r="P79" s="48">
        <f t="shared" si="86"/>
        <v>391573.49821819994</v>
      </c>
      <c r="Q79" s="48">
        <f t="shared" si="86"/>
        <v>96961.644032921089</v>
      </c>
      <c r="R79" s="48">
        <f t="shared" si="86"/>
        <v>341643.68452895503</v>
      </c>
      <c r="S79" s="65">
        <f t="shared" si="67"/>
        <v>12.572289603425119</v>
      </c>
      <c r="T79" s="65">
        <f t="shared" si="68"/>
        <v>14.614587053785641</v>
      </c>
    </row>
    <row r="80" spans="1:20" ht="46.5" x14ac:dyDescent="0.35">
      <c r="A80" s="51" t="s">
        <v>73</v>
      </c>
      <c r="B80" s="52">
        <f t="shared" ref="B80:G80" si="87">SUM(B81:B83)</f>
        <v>8294.5198708695207</v>
      </c>
      <c r="C80" s="52">
        <f t="shared" si="87"/>
        <v>29547.959800000001</v>
      </c>
      <c r="D80" s="52">
        <f t="shared" si="87"/>
        <v>8381.2554754796365</v>
      </c>
      <c r="E80" s="52">
        <f t="shared" si="87"/>
        <v>29924.119500000001</v>
      </c>
      <c r="F80" s="52">
        <f t="shared" si="87"/>
        <v>6878.3978144236798</v>
      </c>
      <c r="G80" s="52">
        <f t="shared" si="87"/>
        <v>24729.7664</v>
      </c>
      <c r="H80" s="65">
        <f t="shared" si="62"/>
        <v>-1.0348760381290276</v>
      </c>
      <c r="I80" s="65">
        <f t="shared" si="63"/>
        <v>-1.2570451738772164</v>
      </c>
      <c r="J80" s="65">
        <f t="shared" si="64"/>
        <v>20.587963863856487</v>
      </c>
      <c r="K80" s="65">
        <f t="shared" si="65"/>
        <v>19.483376114705237</v>
      </c>
      <c r="N80" s="51" t="s">
        <v>73</v>
      </c>
      <c r="O80" s="52">
        <f t="shared" ref="O80:R80" si="88">SUM(O81:O83)</f>
        <v>80787.959379579406</v>
      </c>
      <c r="P80" s="52">
        <f t="shared" si="88"/>
        <v>289820.07171303814</v>
      </c>
      <c r="Q80" s="52">
        <f t="shared" si="88"/>
        <v>69714.724942426576</v>
      </c>
      <c r="R80" s="52">
        <f t="shared" si="88"/>
        <v>245639.35288851478</v>
      </c>
      <c r="S80" s="65">
        <f t="shared" si="67"/>
        <v>15.883637848815411</v>
      </c>
      <c r="T80" s="65">
        <f t="shared" si="68"/>
        <v>17.986010101799565</v>
      </c>
    </row>
    <row r="81" spans="1:20" x14ac:dyDescent="0.35">
      <c r="A81" s="58" t="s">
        <v>74</v>
      </c>
      <c r="B81" s="70">
        <v>610.93438281899728</v>
      </c>
      <c r="C81" s="71">
        <v>2176.3604</v>
      </c>
      <c r="D81" s="70">
        <v>466.62868039300207</v>
      </c>
      <c r="E81" s="71">
        <v>1666.0335</v>
      </c>
      <c r="F81" s="70">
        <v>595.78730266239006</v>
      </c>
      <c r="G81" s="71">
        <v>2142.0222000000003</v>
      </c>
      <c r="H81" s="65">
        <f t="shared" si="62"/>
        <v>30.925167802471691</v>
      </c>
      <c r="I81" s="65">
        <f t="shared" si="63"/>
        <v>30.631250812183538</v>
      </c>
      <c r="J81" s="65">
        <f t="shared" si="64"/>
        <v>2.5423637074706988</v>
      </c>
      <c r="K81" s="65">
        <f t="shared" si="65"/>
        <v>1.6030739550691777</v>
      </c>
      <c r="N81" s="58" t="s">
        <v>74</v>
      </c>
      <c r="O81" s="46">
        <v>4924.1155117890721</v>
      </c>
      <c r="P81" s="46">
        <v>17664.85404148875</v>
      </c>
      <c r="Q81" s="46">
        <v>4994.7509093634189</v>
      </c>
      <c r="R81" s="46">
        <v>17598.970407307552</v>
      </c>
      <c r="S81" s="65">
        <f t="shared" si="67"/>
        <v>-1.4141925965102615</v>
      </c>
      <c r="T81" s="65">
        <f t="shared" si="68"/>
        <v>0.3743607305222838</v>
      </c>
    </row>
    <row r="82" spans="1:20" ht="46.5" x14ac:dyDescent="0.35">
      <c r="A82" s="58" t="s">
        <v>75</v>
      </c>
      <c r="B82" s="70">
        <v>1812.8086909802221</v>
      </c>
      <c r="C82" s="71">
        <v>6457.8540000000003</v>
      </c>
      <c r="D82" s="70">
        <v>2120.492412298157</v>
      </c>
      <c r="E82" s="71">
        <v>7570.9264000000003</v>
      </c>
      <c r="F82" s="70">
        <v>935.87741661242967</v>
      </c>
      <c r="G82" s="71">
        <v>3364.741399999999</v>
      </c>
      <c r="H82" s="65">
        <f t="shared" si="62"/>
        <v>-14.510012841049118</v>
      </c>
      <c r="I82" s="65">
        <f t="shared" si="63"/>
        <v>-14.70193132507535</v>
      </c>
      <c r="J82" s="65">
        <f t="shared" si="64"/>
        <v>93.701510347583451</v>
      </c>
      <c r="K82" s="65">
        <f t="shared" si="65"/>
        <v>91.927201299927589</v>
      </c>
      <c r="N82" s="58" t="s">
        <v>75</v>
      </c>
      <c r="O82" s="46">
        <v>15648.145579295602</v>
      </c>
      <c r="P82" s="46">
        <v>56136.418208798706</v>
      </c>
      <c r="Q82" s="46">
        <v>15300.145745489841</v>
      </c>
      <c r="R82" s="46">
        <v>53909.958091721201</v>
      </c>
      <c r="S82" s="65">
        <f t="shared" si="67"/>
        <v>2.2744870512645008</v>
      </c>
      <c r="T82" s="65">
        <f t="shared" si="68"/>
        <v>4.1299607640010692</v>
      </c>
    </row>
    <row r="83" spans="1:20" ht="46.5" x14ac:dyDescent="0.35">
      <c r="A83" s="58" t="s">
        <v>76</v>
      </c>
      <c r="B83" s="46">
        <v>5870.7767970703017</v>
      </c>
      <c r="C83" s="46">
        <v>20913.7454</v>
      </c>
      <c r="D83" s="46">
        <v>5794.1343827884766</v>
      </c>
      <c r="E83" s="46">
        <v>20687.159600000003</v>
      </c>
      <c r="F83" s="46">
        <v>5346.7330951488602</v>
      </c>
      <c r="G83" s="46">
        <v>19223.002800000002</v>
      </c>
      <c r="H83" s="65">
        <f t="shared" si="62"/>
        <v>1.3227586593347382</v>
      </c>
      <c r="I83" s="65">
        <f t="shared" si="63"/>
        <v>1.0952968139714869</v>
      </c>
      <c r="J83" s="65">
        <f t="shared" si="64"/>
        <v>9.8011943479451276</v>
      </c>
      <c r="K83" s="65">
        <f t="shared" si="65"/>
        <v>8.7954135864767125</v>
      </c>
      <c r="N83" s="58" t="s">
        <v>76</v>
      </c>
      <c r="O83" s="46">
        <v>60215.698288494736</v>
      </c>
      <c r="P83" s="46">
        <v>216018.79946275067</v>
      </c>
      <c r="Q83" s="46">
        <v>49419.828287573313</v>
      </c>
      <c r="R83" s="46">
        <v>174130.42438948603</v>
      </c>
      <c r="S83" s="65">
        <f t="shared" si="67"/>
        <v>21.845219570777147</v>
      </c>
      <c r="T83" s="65">
        <f t="shared" si="68"/>
        <v>24.055747420434031</v>
      </c>
    </row>
    <row r="84" spans="1:20" ht="46.5" x14ac:dyDescent="0.35">
      <c r="A84" s="51" t="s">
        <v>77</v>
      </c>
      <c r="B84" s="52">
        <v>2713.1261508684388</v>
      </c>
      <c r="C84" s="52">
        <v>9665.0974000000006</v>
      </c>
      <c r="D84" s="52">
        <v>2130.5351463067514</v>
      </c>
      <c r="E84" s="52">
        <v>7606.7826000000005</v>
      </c>
      <c r="F84" s="52">
        <v>2517.9503276718265</v>
      </c>
      <c r="G84" s="52">
        <v>9052.7365659999996</v>
      </c>
      <c r="H84" s="65">
        <f t="shared" si="62"/>
        <v>27.344820176827383</v>
      </c>
      <c r="I84" s="65">
        <f t="shared" si="63"/>
        <v>27.05894079318108</v>
      </c>
      <c r="J84" s="65">
        <f t="shared" si="64"/>
        <v>7.7513770248628333</v>
      </c>
      <c r="K84" s="65">
        <f t="shared" si="65"/>
        <v>6.7643726240735731</v>
      </c>
      <c r="N84" s="51" t="s">
        <v>77</v>
      </c>
      <c r="O84" s="52">
        <v>28363.983345402699</v>
      </c>
      <c r="P84" s="52">
        <v>101753.42650516178</v>
      </c>
      <c r="Q84" s="52">
        <v>27246.919090494514</v>
      </c>
      <c r="R84" s="52">
        <v>96004.331640440243</v>
      </c>
      <c r="S84" s="65">
        <f t="shared" si="67"/>
        <v>4.0997818916630848</v>
      </c>
      <c r="T84" s="65">
        <f t="shared" si="68"/>
        <v>5.988370281304924</v>
      </c>
    </row>
    <row r="85" spans="1:20" ht="31" x14ac:dyDescent="0.35">
      <c r="A85" s="47" t="s">
        <v>97</v>
      </c>
      <c r="B85" s="48">
        <v>30502.24573613187</v>
      </c>
      <c r="C85" s="48">
        <v>108659.59028999999</v>
      </c>
      <c r="D85" s="48">
        <v>31958.318618798723</v>
      </c>
      <c r="E85" s="48">
        <v>114102.77949</v>
      </c>
      <c r="F85" s="48">
        <v>18336.908114496498</v>
      </c>
      <c r="G85" s="48">
        <v>65926.319820999997</v>
      </c>
      <c r="H85" s="65">
        <f t="shared" si="62"/>
        <v>-4.5561623564587421</v>
      </c>
      <c r="I85" s="65">
        <f t="shared" si="63"/>
        <v>-4.7704264736837985</v>
      </c>
      <c r="J85" s="65">
        <f t="shared" si="64"/>
        <v>66.343450846099273</v>
      </c>
      <c r="K85" s="65">
        <f t="shared" si="65"/>
        <v>64.819742077257359</v>
      </c>
      <c r="N85" s="47" t="s">
        <v>97</v>
      </c>
      <c r="O85" s="48">
        <v>268463.65438001929</v>
      </c>
      <c r="P85" s="48">
        <v>963090.98734864639</v>
      </c>
      <c r="Q85" s="48">
        <v>267036.83452886459</v>
      </c>
      <c r="R85" s="48">
        <v>940902.44615091977</v>
      </c>
      <c r="S85" s="65">
        <f t="shared" si="67"/>
        <v>0.53431574474436161</v>
      </c>
      <c r="T85" s="65">
        <f t="shared" si="68"/>
        <v>2.3582191000242716</v>
      </c>
    </row>
    <row r="86" spans="1:20" ht="46.5" x14ac:dyDescent="0.35">
      <c r="A86" s="49" t="s">
        <v>78</v>
      </c>
      <c r="B86" s="46">
        <v>2208.2981290237867</v>
      </c>
      <c r="C86" s="46">
        <v>7866.7246999999988</v>
      </c>
      <c r="D86" s="46">
        <v>2123.4255599164653</v>
      </c>
      <c r="E86" s="46">
        <v>7581.3987999999999</v>
      </c>
      <c r="F86" s="46">
        <v>1582.1939959247252</v>
      </c>
      <c r="G86" s="46">
        <v>5688.4305000000004</v>
      </c>
      <c r="H86" s="65">
        <f t="shared" si="62"/>
        <v>3.9969646551047475</v>
      </c>
      <c r="I86" s="65">
        <f t="shared" si="63"/>
        <v>3.7634994217689695</v>
      </c>
      <c r="J86" s="65">
        <f t="shared" si="64"/>
        <v>39.571894136352739</v>
      </c>
      <c r="K86" s="65">
        <f t="shared" si="65"/>
        <v>38.293413271024377</v>
      </c>
      <c r="N86" s="49" t="s">
        <v>78</v>
      </c>
      <c r="O86" s="46">
        <v>21570.652985531971</v>
      </c>
      <c r="P86" s="46">
        <v>77382.919969434704</v>
      </c>
      <c r="Q86" s="46">
        <v>20005.963492778086</v>
      </c>
      <c r="R86" s="46">
        <v>70490.87449366918</v>
      </c>
      <c r="S86" s="65">
        <f t="shared" si="67"/>
        <v>7.8211154055075554</v>
      </c>
      <c r="T86" s="65">
        <f t="shared" si="68"/>
        <v>9.7772165904744099</v>
      </c>
    </row>
    <row r="87" spans="1:20" ht="46.5" x14ac:dyDescent="0.35">
      <c r="A87" s="49" t="s">
        <v>98</v>
      </c>
      <c r="B87" s="46">
        <v>215.64427963984144</v>
      </c>
      <c r="C87" s="46">
        <v>768.1998000000001</v>
      </c>
      <c r="D87" s="46">
        <v>55.783832876622</v>
      </c>
      <c r="E87" s="46">
        <v>199.16849999999999</v>
      </c>
      <c r="F87" s="46">
        <v>22.367492658629995</v>
      </c>
      <c r="G87" s="46">
        <v>80.417399999999986</v>
      </c>
      <c r="H87" s="65">
        <f t="shared" si="62"/>
        <v>286.57128511908707</v>
      </c>
      <c r="I87" s="65">
        <f t="shared" si="63"/>
        <v>285.70346214386319</v>
      </c>
      <c r="J87" s="65">
        <f t="shared" si="64"/>
        <v>864.09679408854049</v>
      </c>
      <c r="K87" s="65">
        <f t="shared" si="65"/>
        <v>855.26565146348958</v>
      </c>
      <c r="N87" s="49" t="s">
        <v>98</v>
      </c>
      <c r="O87" s="46">
        <v>445.13539968172978</v>
      </c>
      <c r="P87" s="46">
        <v>1596.88615046737</v>
      </c>
      <c r="Q87" s="46">
        <v>276.05572890857928</v>
      </c>
      <c r="R87" s="46">
        <v>972.68045834321538</v>
      </c>
      <c r="S87" s="65">
        <f t="shared" si="67"/>
        <v>61.248383231033841</v>
      </c>
      <c r="T87" s="65">
        <f t="shared" si="68"/>
        <v>64.173767116425438</v>
      </c>
    </row>
    <row r="88" spans="1:20" ht="31" x14ac:dyDescent="0.35">
      <c r="A88" s="49" t="s">
        <v>79</v>
      </c>
      <c r="B88" s="46">
        <v>6.4451886872799999E-2</v>
      </c>
      <c r="C88" s="46">
        <v>0.2296</v>
      </c>
      <c r="D88" s="46">
        <v>13.784595048192001</v>
      </c>
      <c r="E88" s="46">
        <v>49.216000000000001</v>
      </c>
      <c r="F88" s="46">
        <v>0.100159096245</v>
      </c>
      <c r="G88" s="46">
        <v>0.36010000000000003</v>
      </c>
      <c r="H88" s="65">
        <f t="shared" ref="H88" si="89">IFERROR(B88/D88*100-100,"0.00")</f>
        <v>-99.532435398736993</v>
      </c>
      <c r="I88" s="65">
        <f t="shared" ref="I88" si="90">IFERROR(C88/E88*100-100,"0.00")</f>
        <v>-99.533485045513657</v>
      </c>
      <c r="J88" s="65">
        <f t="shared" ref="J88" si="91">IFERROR(B88/F88*100-100,"0.00")</f>
        <v>-35.650490780044876</v>
      </c>
      <c r="K88" s="65">
        <f t="shared" ref="K88" si="92">IFERROR(C88/G88*100-100,"0.00")</f>
        <v>-36.239933351846723</v>
      </c>
      <c r="N88" s="49" t="s">
        <v>79</v>
      </c>
      <c r="O88" s="46">
        <v>31.857877731674915</v>
      </c>
      <c r="P88" s="46">
        <v>114.28748144804661</v>
      </c>
      <c r="Q88" s="46">
        <v>14211.689671711954</v>
      </c>
      <c r="R88" s="46">
        <v>50074.790616970677</v>
      </c>
      <c r="S88" s="65">
        <f t="shared" ref="S88" si="93">IFERROR(O88/Q88*100-100,"0.00")</f>
        <v>-99.775833286065293</v>
      </c>
      <c r="T88" s="65">
        <f t="shared" ref="T88" si="94">IFERROR(P88/R88*100-100,"0.00")</f>
        <v>-99.771766431691645</v>
      </c>
    </row>
    <row r="89" spans="1:20" x14ac:dyDescent="0.35">
      <c r="A89" s="49" t="s">
        <v>99</v>
      </c>
      <c r="B89" s="46">
        <v>686.17769389333762</v>
      </c>
      <c r="C89" s="46">
        <v>2444.4032000000002</v>
      </c>
      <c r="D89" s="46">
        <v>648.20282484022812</v>
      </c>
      <c r="E89" s="46">
        <v>2314.319</v>
      </c>
      <c r="F89" s="46">
        <v>575.43064084603498</v>
      </c>
      <c r="G89" s="46">
        <v>2068.8343</v>
      </c>
      <c r="H89" s="65">
        <f t="shared" si="62"/>
        <v>5.858485584734936</v>
      </c>
      <c r="I89" s="65">
        <f t="shared" si="63"/>
        <v>5.6208413792567171</v>
      </c>
      <c r="J89" s="65">
        <f t="shared" si="64"/>
        <v>19.245942983584456</v>
      </c>
      <c r="K89" s="65">
        <f t="shared" si="65"/>
        <v>18.153648167956234</v>
      </c>
      <c r="N89" s="49" t="s">
        <v>99</v>
      </c>
      <c r="O89" s="46">
        <v>6008.5651687931413</v>
      </c>
      <c r="P89" s="46">
        <v>21555.22681208187</v>
      </c>
      <c r="Q89" s="46">
        <v>4645.5679281735711</v>
      </c>
      <c r="R89" s="46">
        <v>16368.626579515192</v>
      </c>
      <c r="S89" s="65">
        <f t="shared" si="67"/>
        <v>29.339733304802621</v>
      </c>
      <c r="T89" s="65">
        <f t="shared" si="68"/>
        <v>31.686227353109388</v>
      </c>
    </row>
    <row r="90" spans="1:20" ht="31" x14ac:dyDescent="0.35">
      <c r="A90" s="49" t="s">
        <v>80</v>
      </c>
      <c r="B90" s="46">
        <v>27392.06118168803</v>
      </c>
      <c r="C90" s="46">
        <v>97580.032989999992</v>
      </c>
      <c r="D90" s="46">
        <v>29117.121806117215</v>
      </c>
      <c r="E90" s="46">
        <v>103958.67719</v>
      </c>
      <c r="F90" s="46">
        <v>16156.815825970865</v>
      </c>
      <c r="G90" s="46">
        <v>58088.277520999996</v>
      </c>
      <c r="H90" s="65">
        <f t="shared" si="62"/>
        <v>-5.9245575023379189</v>
      </c>
      <c r="I90" s="65">
        <f t="shared" si="63"/>
        <v>-6.1357496770972517</v>
      </c>
      <c r="J90" s="65">
        <f t="shared" si="64"/>
        <v>69.538735087004909</v>
      </c>
      <c r="K90" s="65">
        <f t="shared" si="65"/>
        <v>67.985757461517068</v>
      </c>
      <c r="N90" s="49" t="s">
        <v>80</v>
      </c>
      <c r="O90" s="46">
        <v>240407.44294828078</v>
      </c>
      <c r="P90" s="46">
        <v>862441.66693521442</v>
      </c>
      <c r="Q90" s="46">
        <v>227897.55770729238</v>
      </c>
      <c r="R90" s="46">
        <v>802995.47400242137</v>
      </c>
      <c r="S90" s="65">
        <f t="shared" si="67"/>
        <v>5.4892581416146129</v>
      </c>
      <c r="T90" s="65">
        <f t="shared" si="68"/>
        <v>7.4030545448147507</v>
      </c>
    </row>
    <row r="91" spans="1:20" ht="35.5" x14ac:dyDescent="0.4">
      <c r="A91" s="43" t="s">
        <v>81</v>
      </c>
      <c r="B91" s="44">
        <f t="shared" ref="B91:G91" si="95">B92+B95</f>
        <v>1445.081282829633</v>
      </c>
      <c r="C91" s="44">
        <f t="shared" si="95"/>
        <v>5147.8812900000003</v>
      </c>
      <c r="D91" s="44">
        <f t="shared" si="95"/>
        <v>1121.838662245771</v>
      </c>
      <c r="E91" s="44">
        <f t="shared" si="95"/>
        <v>4005.37059</v>
      </c>
      <c r="F91" s="44">
        <f t="shared" si="95"/>
        <v>499.09706192956213</v>
      </c>
      <c r="G91" s="44">
        <f t="shared" si="95"/>
        <v>1794.3937070000002</v>
      </c>
      <c r="H91" s="65">
        <f t="shared" ref="H91:H94" si="96">IFERROR(B91/D91*100-100,"0.00")</f>
        <v>28.81364597800308</v>
      </c>
      <c r="I91" s="65">
        <f t="shared" ref="I91:I94" si="97">IFERROR(C91/E91*100-100,"0.00")</f>
        <v>28.524469192749535</v>
      </c>
      <c r="J91" s="65">
        <f t="shared" ref="J91:J95" si="98">IFERROR(B91/F91*100-100,"0.00")</f>
        <v>189.53912836969937</v>
      </c>
      <c r="K91" s="65">
        <f t="shared" ref="K91:K95" si="99">IFERROR(C91/G91*100-100,"0.00")</f>
        <v>186.8869451513296</v>
      </c>
      <c r="N91" s="43" t="s">
        <v>81</v>
      </c>
      <c r="O91" s="44">
        <f t="shared" ref="O91:R91" si="100">O92+O95</f>
        <v>12003.578801012834</v>
      </c>
      <c r="P91" s="44">
        <f t="shared" si="100"/>
        <v>43061.838616039997</v>
      </c>
      <c r="Q91" s="44">
        <f t="shared" si="100"/>
        <v>5255.2135946756271</v>
      </c>
      <c r="R91" s="44">
        <f t="shared" si="100"/>
        <v>18516.708884</v>
      </c>
      <c r="S91" s="65">
        <f t="shared" si="67"/>
        <v>128.4127673359344</v>
      </c>
      <c r="T91" s="65">
        <f t="shared" si="68"/>
        <v>132.55665402424216</v>
      </c>
    </row>
    <row r="92" spans="1:20" ht="31" x14ac:dyDescent="0.35">
      <c r="A92" s="47" t="s">
        <v>82</v>
      </c>
      <c r="B92" s="48">
        <f t="shared" ref="B92:G92" si="101">SUM(B93:B94)</f>
        <v>539.19648242760638</v>
      </c>
      <c r="C92" s="48">
        <f t="shared" si="101"/>
        <v>1920.8050900000001</v>
      </c>
      <c r="D92" s="48">
        <f t="shared" si="101"/>
        <v>358.20340992375588</v>
      </c>
      <c r="E92" s="48">
        <f t="shared" si="101"/>
        <v>1278.91599</v>
      </c>
      <c r="F92" s="48">
        <f t="shared" si="101"/>
        <v>390.39039786785713</v>
      </c>
      <c r="G92" s="48">
        <f t="shared" si="101"/>
        <v>1403.562807</v>
      </c>
      <c r="H92" s="65">
        <f t="shared" si="96"/>
        <v>50.528014946137773</v>
      </c>
      <c r="I92" s="65">
        <f t="shared" si="97"/>
        <v>50.190091062979036</v>
      </c>
      <c r="J92" s="65">
        <f t="shared" si="98"/>
        <v>38.117250160983332</v>
      </c>
      <c r="K92" s="65">
        <f t="shared" si="99"/>
        <v>36.852093858597101</v>
      </c>
      <c r="N92" s="47" t="s">
        <v>82</v>
      </c>
      <c r="O92" s="48">
        <f t="shared" ref="O92:R92" si="102">SUM(O93:O94)</f>
        <v>3762.5677723406852</v>
      </c>
      <c r="P92" s="48">
        <f t="shared" si="102"/>
        <v>13497.898325187532</v>
      </c>
      <c r="Q92" s="48">
        <f t="shared" si="102"/>
        <v>3643.1606899993872</v>
      </c>
      <c r="R92" s="48">
        <f t="shared" si="102"/>
        <v>12836.651584000001</v>
      </c>
      <c r="S92" s="65">
        <f t="shared" si="67"/>
        <v>3.2775683671893745</v>
      </c>
      <c r="T92" s="65">
        <f t="shared" si="68"/>
        <v>5.1512400789293764</v>
      </c>
    </row>
    <row r="93" spans="1:20" x14ac:dyDescent="0.35">
      <c r="A93" s="49" t="s">
        <v>83</v>
      </c>
      <c r="B93" s="46">
        <v>487.84803750539129</v>
      </c>
      <c r="C93" s="46">
        <v>1737.8841</v>
      </c>
      <c r="D93" s="46">
        <v>325.47849951523443</v>
      </c>
      <c r="E93" s="46">
        <v>1162.0762</v>
      </c>
      <c r="F93" s="46">
        <v>337.30084583295002</v>
      </c>
      <c r="G93" s="46">
        <v>1212.691</v>
      </c>
      <c r="H93" s="65">
        <f t="shared" si="96"/>
        <v>49.886409772685141</v>
      </c>
      <c r="I93" s="65">
        <f t="shared" si="97"/>
        <v>49.549926244079359</v>
      </c>
      <c r="J93" s="65">
        <f t="shared" si="98"/>
        <v>44.632912585994688</v>
      </c>
      <c r="K93" s="65">
        <f t="shared" si="99"/>
        <v>43.308072707721919</v>
      </c>
      <c r="N93" s="49" t="s">
        <v>83</v>
      </c>
      <c r="O93" s="46">
        <v>3104.0482451769772</v>
      </c>
      <c r="P93" s="46">
        <v>11135.5144</v>
      </c>
      <c r="Q93" s="46">
        <v>3247.6831223893619</v>
      </c>
      <c r="R93" s="46">
        <v>11443.189100000001</v>
      </c>
      <c r="S93" s="65">
        <f t="shared" si="67"/>
        <v>-4.4226875529257512</v>
      </c>
      <c r="T93" s="65">
        <f t="shared" si="68"/>
        <v>-2.6887146346292781</v>
      </c>
    </row>
    <row r="94" spans="1:20" x14ac:dyDescent="0.35">
      <c r="A94" s="49" t="s">
        <v>84</v>
      </c>
      <c r="B94" s="46">
        <v>51.348444922215094</v>
      </c>
      <c r="C94" s="46">
        <v>182.92099000000007</v>
      </c>
      <c r="D94" s="46">
        <v>32.724910408521481</v>
      </c>
      <c r="E94" s="46">
        <v>116.83978999999999</v>
      </c>
      <c r="F94" s="46">
        <v>53.089552034907143</v>
      </c>
      <c r="G94" s="46">
        <v>190.87180699999999</v>
      </c>
      <c r="H94" s="65">
        <f t="shared" si="96"/>
        <v>56.909352176084496</v>
      </c>
      <c r="I94" s="65">
        <f t="shared" si="97"/>
        <v>56.557102678804966</v>
      </c>
      <c r="J94" s="65">
        <f t="shared" ref="J94" si="103">IFERROR(B94/F94*100-100,"0.00")</f>
        <v>-3.2795664042281771</v>
      </c>
      <c r="K94" s="65">
        <f t="shared" ref="K94" si="104">IFERROR(C94/G94*100-100,"0.00")</f>
        <v>-4.1655271802398346</v>
      </c>
      <c r="N94" s="49" t="s">
        <v>84</v>
      </c>
      <c r="O94" s="46">
        <v>658.51952716370783</v>
      </c>
      <c r="P94" s="46">
        <v>2362.3839251875329</v>
      </c>
      <c r="Q94" s="46">
        <v>395.4775676100254</v>
      </c>
      <c r="R94" s="46">
        <v>1393.4624839999999</v>
      </c>
      <c r="S94" s="65">
        <f t="shared" ref="S94" si="105">IFERROR(O94/Q94*100-100,"0.00")</f>
        <v>66.512485434588342</v>
      </c>
      <c r="T94" s="65">
        <f t="shared" ref="T94" si="106">IFERROR(P94/R94*100-100,"0.00")</f>
        <v>69.533371175246742</v>
      </c>
    </row>
    <row r="95" spans="1:20" ht="31" x14ac:dyDescent="0.35">
      <c r="A95" s="47" t="s">
        <v>85</v>
      </c>
      <c r="B95" s="48">
        <v>905.8848004020266</v>
      </c>
      <c r="C95" s="48">
        <v>3227.0762</v>
      </c>
      <c r="D95" s="48">
        <v>763.63525232201528</v>
      </c>
      <c r="E95" s="48">
        <v>2726.4546</v>
      </c>
      <c r="F95" s="48">
        <v>108.70666406170501</v>
      </c>
      <c r="G95" s="48">
        <v>390.83090000000004</v>
      </c>
      <c r="H95" s="65">
        <f t="shared" ref="H95" si="107">IFERROR(B95/D95*100-100,"0.00")</f>
        <v>18.627944119586886</v>
      </c>
      <c r="I95" s="65">
        <f t="shared" ref="I95" si="108">IFERROR(C95/E95*100-100,"0.00")</f>
        <v>18.361633456137511</v>
      </c>
      <c r="J95" s="65">
        <f t="shared" si="98"/>
        <v>733.32959227579693</v>
      </c>
      <c r="K95" s="65">
        <f t="shared" si="99"/>
        <v>725.69627938834924</v>
      </c>
      <c r="N95" s="47" t="s">
        <v>85</v>
      </c>
      <c r="O95" s="48">
        <v>8241.0110286721483</v>
      </c>
      <c r="P95" s="48">
        <v>29563.940290852468</v>
      </c>
      <c r="Q95" s="48">
        <v>1612.0529046762397</v>
      </c>
      <c r="R95" s="48">
        <v>5680.0572999999995</v>
      </c>
      <c r="S95" s="65">
        <f t="shared" si="67"/>
        <v>411.21219438683687</v>
      </c>
      <c r="T95" s="65">
        <f t="shared" si="68"/>
        <v>420.48665584504704</v>
      </c>
    </row>
    <row r="96" spans="1:20" ht="18" x14ac:dyDescent="0.4">
      <c r="A96" s="43" t="s">
        <v>86</v>
      </c>
      <c r="B96" s="44">
        <f t="shared" ref="B96:G96" si="109">SUM(B97+B98+B99)</f>
        <v>19691.049711223928</v>
      </c>
      <c r="C96" s="44">
        <f t="shared" si="109"/>
        <v>70146.356189999991</v>
      </c>
      <c r="D96" s="44">
        <f t="shared" si="109"/>
        <v>22690.619278362559</v>
      </c>
      <c r="E96" s="44">
        <f t="shared" si="109"/>
        <v>81013.734135799983</v>
      </c>
      <c r="F96" s="44">
        <f t="shared" si="109"/>
        <v>25591.569969273129</v>
      </c>
      <c r="G96" s="44">
        <f t="shared" si="109"/>
        <v>92008.86081672585</v>
      </c>
      <c r="H96" s="65">
        <f t="shared" si="62"/>
        <v>-13.219425747445229</v>
      </c>
      <c r="I96" s="65">
        <f t="shared" si="63"/>
        <v>-13.414241500809538</v>
      </c>
      <c r="J96" s="65">
        <f t="shared" si="64"/>
        <v>-23.056499718984583</v>
      </c>
      <c r="K96" s="65">
        <f t="shared" si="65"/>
        <v>-23.761303457798689</v>
      </c>
      <c r="N96" s="43" t="s">
        <v>86</v>
      </c>
      <c r="O96" s="44">
        <f t="shared" ref="O96:R96" si="110">SUM(O97+O98+O99)</f>
        <v>209522.30155888741</v>
      </c>
      <c r="P96" s="44">
        <f t="shared" si="110"/>
        <v>751643.79605095659</v>
      </c>
      <c r="Q96" s="44">
        <f t="shared" si="110"/>
        <v>281826.99972311087</v>
      </c>
      <c r="R96" s="44">
        <f t="shared" si="110"/>
        <v>993015.49128491711</v>
      </c>
      <c r="S96" s="65">
        <f t="shared" si="67"/>
        <v>-25.655703050190823</v>
      </c>
      <c r="T96" s="65">
        <f t="shared" si="68"/>
        <v>-24.306941568619081</v>
      </c>
    </row>
    <row r="97" spans="1:20" x14ac:dyDescent="0.35">
      <c r="A97" s="45" t="s">
        <v>87</v>
      </c>
      <c r="B97" s="46">
        <v>4799.590285830468</v>
      </c>
      <c r="C97" s="46">
        <v>17097.807109999998</v>
      </c>
      <c r="D97" s="46">
        <v>3151.6618339424485</v>
      </c>
      <c r="E97" s="46">
        <v>11252.574941594399</v>
      </c>
      <c r="F97" s="46">
        <v>3189.3476672481347</v>
      </c>
      <c r="G97" s="46">
        <v>11466.598022876891</v>
      </c>
      <c r="H97" s="65">
        <f t="shared" si="62"/>
        <v>52.287603769551879</v>
      </c>
      <c r="I97" s="65">
        <f t="shared" si="63"/>
        <v>51.945729744034708</v>
      </c>
      <c r="J97" s="65">
        <f t="shared" si="64"/>
        <v>50.488149508382065</v>
      </c>
      <c r="K97" s="65">
        <f t="shared" si="65"/>
        <v>49.109675562781035</v>
      </c>
      <c r="N97" s="45" t="s">
        <v>87</v>
      </c>
      <c r="O97" s="46">
        <v>37400.359850238157</v>
      </c>
      <c r="P97" s="46">
        <v>134170.67415901707</v>
      </c>
      <c r="Q97" s="46">
        <v>37358.93048378481</v>
      </c>
      <c r="R97" s="46">
        <v>131633.93409674248</v>
      </c>
      <c r="S97" s="65">
        <f t="shared" si="67"/>
        <v>0.11089548313307773</v>
      </c>
      <c r="T97" s="65">
        <f t="shared" si="68"/>
        <v>1.9271171067562562</v>
      </c>
    </row>
    <row r="98" spans="1:20" x14ac:dyDescent="0.35">
      <c r="A98" s="45" t="s">
        <v>88</v>
      </c>
      <c r="B98" s="46">
        <v>4.969476277479</v>
      </c>
      <c r="C98" s="46">
        <v>17.702999999999999</v>
      </c>
      <c r="D98" s="46">
        <v>3274.419474859737</v>
      </c>
      <c r="E98" s="46">
        <v>11690.864208291261</v>
      </c>
      <c r="F98" s="46">
        <v>110.95009129869207</v>
      </c>
      <c r="G98" s="46">
        <v>398.89664917631984</v>
      </c>
      <c r="H98" s="65">
        <f t="shared" ref="H98" si="111">IFERROR(B98/D98*100-100,"0.00")</f>
        <v>-99.848233364245672</v>
      </c>
      <c r="I98" s="65">
        <f t="shared" ref="I98" si="112">IFERROR(C98/E98*100-100,"0.00")</f>
        <v>-99.848574068737832</v>
      </c>
      <c r="J98" s="65">
        <f t="shared" si="64"/>
        <v>-95.520980452282345</v>
      </c>
      <c r="K98" s="65">
        <f t="shared" si="65"/>
        <v>-95.562008345631668</v>
      </c>
      <c r="N98" s="45" t="s">
        <v>88</v>
      </c>
      <c r="O98" s="46">
        <v>20152.661871535955</v>
      </c>
      <c r="P98" s="46">
        <v>72295.995017959154</v>
      </c>
      <c r="Q98" s="46">
        <v>31273.965320839485</v>
      </c>
      <c r="R98" s="46">
        <v>110193.60128026162</v>
      </c>
      <c r="S98" s="65">
        <f t="shared" si="67"/>
        <v>-35.560899729887538</v>
      </c>
      <c r="T98" s="65">
        <f t="shared" si="68"/>
        <v>-34.391839291934318</v>
      </c>
    </row>
    <row r="99" spans="1:20" x14ac:dyDescent="0.35">
      <c r="A99" s="59" t="s">
        <v>89</v>
      </c>
      <c r="B99" s="76">
        <v>14886.489949115981</v>
      </c>
      <c r="C99" s="60">
        <v>53030.846079999996</v>
      </c>
      <c r="D99" s="60">
        <v>16264.537969560375</v>
      </c>
      <c r="E99" s="60">
        <v>58070.294985914326</v>
      </c>
      <c r="F99" s="60">
        <v>22291.272210726303</v>
      </c>
      <c r="G99" s="60">
        <v>80143.366144672633</v>
      </c>
      <c r="H99" s="66">
        <f t="shared" ref="H99" si="113">IFERROR(B99/D99*100-100,"0.00")</f>
        <v>-8.4727154440135735</v>
      </c>
      <c r="I99" s="66">
        <f t="shared" ref="I99" si="114">IFERROR(C99/E99*100-100,"0.00")</f>
        <v>-8.6781871990433501</v>
      </c>
      <c r="J99" s="66">
        <f t="shared" ref="J99" si="115">IFERROR(B99/F99*100-100,"0.00")</f>
        <v>-33.21830262360362</v>
      </c>
      <c r="K99" s="66">
        <f t="shared" ref="K99" si="116">IFERROR(C99/G99*100-100,"0.00")</f>
        <v>-33.830024079260468</v>
      </c>
      <c r="N99" s="59" t="s">
        <v>89</v>
      </c>
      <c r="O99" s="60">
        <v>151969.27983711331</v>
      </c>
      <c r="P99" s="60">
        <v>545177.12687398039</v>
      </c>
      <c r="Q99" s="60">
        <v>213194.10391848659</v>
      </c>
      <c r="R99" s="60">
        <v>751187.95590791304</v>
      </c>
      <c r="S99" s="66">
        <f t="shared" si="67"/>
        <v>-28.717878663653011</v>
      </c>
      <c r="T99" s="66">
        <f t="shared" si="68"/>
        <v>-27.424671470529702</v>
      </c>
    </row>
    <row r="100" spans="1:20" x14ac:dyDescent="0.35">
      <c r="A100" s="56" t="s">
        <v>90</v>
      </c>
      <c r="B100" s="56"/>
      <c r="C100" s="56"/>
      <c r="D100" s="56"/>
      <c r="E100" s="56"/>
      <c r="F100" s="56"/>
      <c r="G100" s="56"/>
      <c r="H100" s="56"/>
      <c r="I100" s="56"/>
      <c r="J100" s="16" t="s">
        <v>106</v>
      </c>
      <c r="K100" s="56"/>
      <c r="N100" s="56" t="s">
        <v>90</v>
      </c>
      <c r="O100" s="56"/>
      <c r="P100" s="56"/>
      <c r="Q100" s="56"/>
      <c r="R100" s="56"/>
      <c r="S100" s="16" t="s">
        <v>107</v>
      </c>
      <c r="T100" s="56"/>
    </row>
    <row r="101" spans="1:20" x14ac:dyDescent="0.35">
      <c r="A101" s="64" t="s">
        <v>102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N101" s="64" t="s">
        <v>102</v>
      </c>
      <c r="O101" s="56"/>
      <c r="P101" s="56"/>
      <c r="Q101" s="56"/>
      <c r="R101" s="56"/>
      <c r="S101" s="56"/>
      <c r="T101" s="56"/>
    </row>
    <row r="102" spans="1:20" x14ac:dyDescent="0.35">
      <c r="A102" s="25"/>
      <c r="B102" s="97" t="s">
        <v>92</v>
      </c>
      <c r="C102" s="97"/>
      <c r="D102" s="97"/>
      <c r="E102" s="97"/>
      <c r="F102" s="97"/>
      <c r="G102" s="97"/>
      <c r="H102" s="26"/>
      <c r="I102" s="27" t="s">
        <v>9</v>
      </c>
      <c r="J102" s="28"/>
      <c r="K102" s="28"/>
      <c r="N102" s="25"/>
      <c r="O102" s="97" t="s">
        <v>92</v>
      </c>
      <c r="P102" s="97"/>
      <c r="Q102" s="97"/>
      <c r="R102" s="97"/>
      <c r="S102" s="26"/>
      <c r="T102" s="27" t="s">
        <v>9</v>
      </c>
    </row>
    <row r="103" spans="1:20" x14ac:dyDescent="0.35">
      <c r="A103" s="28"/>
      <c r="B103" s="29"/>
      <c r="C103" s="29"/>
      <c r="D103" s="29"/>
      <c r="E103" s="29"/>
      <c r="F103" s="29"/>
      <c r="G103" s="29"/>
      <c r="H103" s="30"/>
      <c r="I103" s="28" t="s">
        <v>8</v>
      </c>
      <c r="J103" s="31"/>
      <c r="K103" s="31"/>
      <c r="N103" s="28"/>
      <c r="O103" s="29"/>
      <c r="P103" s="29"/>
      <c r="Q103" s="29"/>
      <c r="R103" s="29"/>
      <c r="S103" s="30"/>
      <c r="T103" s="28" t="s">
        <v>8</v>
      </c>
    </row>
    <row r="104" spans="1:20" x14ac:dyDescent="0.35">
      <c r="A104" s="32"/>
      <c r="B104" s="81"/>
      <c r="C104" s="82"/>
      <c r="D104" s="95"/>
      <c r="E104" s="95"/>
      <c r="F104" s="81"/>
      <c r="G104" s="82"/>
      <c r="H104" s="81" t="s">
        <v>111</v>
      </c>
      <c r="I104" s="96"/>
      <c r="J104" s="96"/>
      <c r="K104" s="96"/>
      <c r="N104" s="32"/>
      <c r="O104" s="81"/>
      <c r="P104" s="82"/>
      <c r="Q104" s="95"/>
      <c r="R104" s="95"/>
      <c r="S104" s="81" t="s">
        <v>112</v>
      </c>
      <c r="T104" s="96"/>
    </row>
    <row r="105" spans="1:20" x14ac:dyDescent="0.35">
      <c r="A105" s="33"/>
      <c r="B105" s="95" t="s">
        <v>113</v>
      </c>
      <c r="C105" s="95"/>
      <c r="D105" s="83" t="s">
        <v>118</v>
      </c>
      <c r="E105" s="84"/>
      <c r="F105" s="95" t="s">
        <v>114</v>
      </c>
      <c r="G105" s="95"/>
      <c r="H105" s="87" t="s">
        <v>3</v>
      </c>
      <c r="I105" s="98"/>
      <c r="J105" s="98"/>
      <c r="K105" s="98"/>
      <c r="N105" s="33"/>
      <c r="O105" s="83" t="s">
        <v>115</v>
      </c>
      <c r="P105" s="84"/>
      <c r="Q105" s="83" t="s">
        <v>116</v>
      </c>
      <c r="R105" s="84"/>
      <c r="S105" s="83" t="s">
        <v>3</v>
      </c>
      <c r="T105" s="95"/>
    </row>
    <row r="106" spans="1:20" x14ac:dyDescent="0.35">
      <c r="A106" s="34" t="s">
        <v>0</v>
      </c>
      <c r="B106" s="35"/>
      <c r="C106" s="29"/>
      <c r="D106" s="35"/>
      <c r="E106" s="36"/>
      <c r="F106" s="35"/>
      <c r="G106" s="36"/>
      <c r="H106" s="87" t="s">
        <v>110</v>
      </c>
      <c r="I106" s="98"/>
      <c r="J106" s="99" t="s">
        <v>114</v>
      </c>
      <c r="K106" s="100"/>
      <c r="N106" s="34" t="s">
        <v>0</v>
      </c>
      <c r="O106" s="85"/>
      <c r="P106" s="86"/>
      <c r="Q106" s="85"/>
      <c r="R106" s="86"/>
      <c r="S106" s="87" t="s">
        <v>117</v>
      </c>
      <c r="T106" s="98"/>
    </row>
    <row r="107" spans="1:20" x14ac:dyDescent="0.35">
      <c r="A107" s="33"/>
      <c r="B107" s="37" t="s">
        <v>1</v>
      </c>
      <c r="C107" s="38" t="s">
        <v>2</v>
      </c>
      <c r="D107" s="37" t="s">
        <v>1</v>
      </c>
      <c r="E107" s="39" t="s">
        <v>2</v>
      </c>
      <c r="F107" s="37" t="s">
        <v>1</v>
      </c>
      <c r="G107" s="39" t="s">
        <v>2</v>
      </c>
      <c r="H107" s="40" t="s">
        <v>1</v>
      </c>
      <c r="I107" s="40" t="s">
        <v>2</v>
      </c>
      <c r="J107" s="40" t="s">
        <v>1</v>
      </c>
      <c r="K107" s="40" t="s">
        <v>2</v>
      </c>
      <c r="N107" s="33"/>
      <c r="O107" s="37" t="s">
        <v>1</v>
      </c>
      <c r="P107" s="38" t="s">
        <v>2</v>
      </c>
      <c r="Q107" s="37" t="s">
        <v>1</v>
      </c>
      <c r="R107" s="39" t="s">
        <v>2</v>
      </c>
      <c r="S107" s="40" t="s">
        <v>1</v>
      </c>
      <c r="T107" s="40" t="s">
        <v>2</v>
      </c>
    </row>
    <row r="108" spans="1:20" ht="20" x14ac:dyDescent="0.4">
      <c r="A108" s="41" t="s">
        <v>93</v>
      </c>
      <c r="B108" s="42">
        <f t="shared" ref="B108:G108" si="117">B109+B112+B113+B133+B143+B146+B161+B164+B165+B178+B192+B197</f>
        <v>253737.36971135958</v>
      </c>
      <c r="C108" s="42">
        <f t="shared" si="117"/>
        <v>903900.61350266321</v>
      </c>
      <c r="D108" s="42">
        <f t="shared" si="117"/>
        <v>264364.85413375346</v>
      </c>
      <c r="E108" s="42">
        <f t="shared" si="117"/>
        <v>943878.33777919656</v>
      </c>
      <c r="F108" s="42">
        <f t="shared" si="117"/>
        <v>243596.98988493314</v>
      </c>
      <c r="G108" s="42">
        <f t="shared" si="117"/>
        <v>875799.39662188618</v>
      </c>
      <c r="H108" s="65">
        <f t="shared" ref="H108:I153" si="118">IFERROR(B108/D108*100-100,"0.00")</f>
        <v>-4.0200065387727193</v>
      </c>
      <c r="I108" s="65">
        <f t="shared" si="118"/>
        <v>-4.2354742848103655</v>
      </c>
      <c r="J108" s="65">
        <f t="shared" ref="J108:J153" si="119">IFERROR(B108/F108*100-100,"0.00")</f>
        <v>4.1627689370120891</v>
      </c>
      <c r="K108" s="65">
        <f t="shared" ref="K108:K153" si="120">IFERROR(C108/G108*100-100,"0.00")</f>
        <v>3.2086362458307605</v>
      </c>
      <c r="N108" s="41" t="s">
        <v>93</v>
      </c>
      <c r="O108" s="42">
        <f t="shared" ref="O108:R108" si="121">O109+O112+O113+O133+O143+O146+O161+O164+O165+O178+O192+O197</f>
        <v>2628808.6787695191</v>
      </c>
      <c r="P108" s="42">
        <f t="shared" si="121"/>
        <v>9430632.0601708163</v>
      </c>
      <c r="Q108" s="42">
        <f t="shared" si="121"/>
        <v>2480896.0411280165</v>
      </c>
      <c r="R108" s="42">
        <f t="shared" si="121"/>
        <v>8741420.1035668962</v>
      </c>
      <c r="S108" s="67">
        <f t="shared" ref="S108:S153" si="122">IFERROR(O108/Q108*100-100,"0.00")</f>
        <v>5.9620651244318026</v>
      </c>
      <c r="T108" s="67">
        <f t="shared" ref="T108:T153" si="123">IFERROR(P108/R108*100-100,"0.00")</f>
        <v>7.8844392379985351</v>
      </c>
    </row>
    <row r="109" spans="1:20" ht="35.5" x14ac:dyDescent="0.4">
      <c r="A109" s="43" t="s">
        <v>14</v>
      </c>
      <c r="B109" s="44">
        <f t="shared" ref="B109:G109" si="124">SUM(B110:B111)</f>
        <v>0</v>
      </c>
      <c r="C109" s="44">
        <f t="shared" si="124"/>
        <v>0</v>
      </c>
      <c r="D109" s="44">
        <f t="shared" si="124"/>
        <v>0</v>
      </c>
      <c r="E109" s="44">
        <f t="shared" si="124"/>
        <v>0</v>
      </c>
      <c r="F109" s="44">
        <f t="shared" si="124"/>
        <v>0</v>
      </c>
      <c r="G109" s="44">
        <f t="shared" si="124"/>
        <v>0</v>
      </c>
      <c r="H109" s="65" t="str">
        <f t="shared" si="118"/>
        <v>0.00</v>
      </c>
      <c r="I109" s="65" t="str">
        <f t="shared" si="118"/>
        <v>0.00</v>
      </c>
      <c r="J109" s="65" t="str">
        <f t="shared" si="119"/>
        <v>0.00</v>
      </c>
      <c r="K109" s="65" t="str">
        <f t="shared" si="120"/>
        <v>0.00</v>
      </c>
      <c r="N109" s="43" t="s">
        <v>14</v>
      </c>
      <c r="O109" s="44">
        <f t="shared" ref="O109:R109" si="125">SUM(O110:O111)</f>
        <v>0</v>
      </c>
      <c r="P109" s="44">
        <f t="shared" si="125"/>
        <v>0</v>
      </c>
      <c r="Q109" s="44">
        <f t="shared" si="125"/>
        <v>0</v>
      </c>
      <c r="R109" s="44">
        <f t="shared" si="125"/>
        <v>0</v>
      </c>
      <c r="S109" s="65" t="str">
        <f t="shared" si="122"/>
        <v>0.00</v>
      </c>
      <c r="T109" s="65" t="str">
        <f t="shared" si="123"/>
        <v>0.00</v>
      </c>
    </row>
    <row r="110" spans="1:20" ht="31" x14ac:dyDescent="0.35">
      <c r="A110" s="45" t="s">
        <v>15</v>
      </c>
      <c r="B110" s="46">
        <v>0</v>
      </c>
      <c r="C110" s="46">
        <v>0</v>
      </c>
      <c r="D110" s="46">
        <v>0</v>
      </c>
      <c r="E110" s="46">
        <v>0</v>
      </c>
      <c r="F110" s="46">
        <v>0</v>
      </c>
      <c r="G110" s="46">
        <v>0</v>
      </c>
      <c r="H110" s="65" t="str">
        <f t="shared" si="118"/>
        <v>0.00</v>
      </c>
      <c r="I110" s="65" t="str">
        <f t="shared" si="118"/>
        <v>0.00</v>
      </c>
      <c r="J110" s="65" t="str">
        <f t="shared" si="119"/>
        <v>0.00</v>
      </c>
      <c r="K110" s="65" t="str">
        <f t="shared" si="120"/>
        <v>0.00</v>
      </c>
      <c r="N110" s="45" t="s">
        <v>15</v>
      </c>
      <c r="O110" s="46">
        <v>0</v>
      </c>
      <c r="P110" s="46">
        <v>0</v>
      </c>
      <c r="Q110" s="46">
        <v>0</v>
      </c>
      <c r="R110" s="46">
        <v>0</v>
      </c>
      <c r="S110" s="65" t="str">
        <f t="shared" si="122"/>
        <v>0.00</v>
      </c>
      <c r="T110" s="65" t="str">
        <f t="shared" si="123"/>
        <v>0.00</v>
      </c>
    </row>
    <row r="111" spans="1:20" x14ac:dyDescent="0.35">
      <c r="A111" s="45" t="s">
        <v>16</v>
      </c>
      <c r="B111" s="46">
        <v>0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  <c r="H111" s="65" t="str">
        <f t="shared" si="118"/>
        <v>0.00</v>
      </c>
      <c r="I111" s="65" t="str">
        <f t="shared" si="118"/>
        <v>0.00</v>
      </c>
      <c r="J111" s="65" t="str">
        <f t="shared" si="119"/>
        <v>0.00</v>
      </c>
      <c r="K111" s="65" t="str">
        <f t="shared" si="120"/>
        <v>0.00</v>
      </c>
      <c r="N111" s="45" t="s">
        <v>16</v>
      </c>
      <c r="O111" s="46">
        <v>0</v>
      </c>
      <c r="P111" s="46">
        <v>0</v>
      </c>
      <c r="Q111" s="46">
        <v>0</v>
      </c>
      <c r="R111" s="46">
        <v>0</v>
      </c>
      <c r="S111" s="65" t="str">
        <f t="shared" si="122"/>
        <v>0.00</v>
      </c>
      <c r="T111" s="65" t="str">
        <f t="shared" si="123"/>
        <v>0.00</v>
      </c>
    </row>
    <row r="112" spans="1:20" ht="35.5" x14ac:dyDescent="0.4">
      <c r="A112" s="43" t="s">
        <v>17</v>
      </c>
      <c r="B112" s="44">
        <v>3630.7376888706954</v>
      </c>
      <c r="C112" s="44">
        <v>12933.948311085289</v>
      </c>
      <c r="D112" s="44">
        <v>3348.1050206300679</v>
      </c>
      <c r="E112" s="44">
        <v>11953.948311085289</v>
      </c>
      <c r="F112" s="44">
        <v>1092.8901553756036</v>
      </c>
      <c r="G112" s="44">
        <v>3929.2461663999998</v>
      </c>
      <c r="H112" s="65">
        <f t="shared" si="118"/>
        <v>8.44157117232362</v>
      </c>
      <c r="I112" s="65">
        <f t="shared" si="118"/>
        <v>8.1981281372215165</v>
      </c>
      <c r="J112" s="65">
        <f t="shared" si="119"/>
        <v>232.21432831215196</v>
      </c>
      <c r="K112" s="65">
        <f t="shared" si="120"/>
        <v>229.17123955446789</v>
      </c>
      <c r="N112" s="43" t="s">
        <v>17</v>
      </c>
      <c r="O112" s="44">
        <v>15142.190198633634</v>
      </c>
      <c r="P112" s="44">
        <v>54321.345445070576</v>
      </c>
      <c r="Q112" s="44">
        <v>17348.924132617318</v>
      </c>
      <c r="R112" s="44">
        <v>61128.8146194</v>
      </c>
      <c r="S112" s="65">
        <f t="shared" si="122"/>
        <v>-12.719716318517143</v>
      </c>
      <c r="T112" s="65">
        <f t="shared" si="123"/>
        <v>-11.136268904794022</v>
      </c>
    </row>
    <row r="113" spans="1:20" ht="18" x14ac:dyDescent="0.4">
      <c r="A113" s="43" t="s">
        <v>18</v>
      </c>
      <c r="B113" s="44">
        <f t="shared" ref="B113:G113" si="126">B114+B118+B122+B126+B130+B131+B132</f>
        <v>109182.87490264441</v>
      </c>
      <c r="C113" s="44">
        <f t="shared" si="126"/>
        <v>388947.31083856791</v>
      </c>
      <c r="D113" s="44">
        <f t="shared" si="126"/>
        <v>101939.65232941275</v>
      </c>
      <c r="E113" s="44">
        <f t="shared" si="126"/>
        <v>363961.5027865778</v>
      </c>
      <c r="F113" s="44">
        <f t="shared" si="126"/>
        <v>102048.01330599962</v>
      </c>
      <c r="G113" s="44">
        <f t="shared" si="126"/>
        <v>366891.18581503688</v>
      </c>
      <c r="H113" s="65">
        <f t="shared" si="118"/>
        <v>7.10540246873272</v>
      </c>
      <c r="I113" s="65">
        <f t="shared" si="118"/>
        <v>6.8649590301976104</v>
      </c>
      <c r="J113" s="65">
        <f t="shared" si="119"/>
        <v>6.9916712393511347</v>
      </c>
      <c r="K113" s="65">
        <f t="shared" si="120"/>
        <v>6.0116257561582103</v>
      </c>
      <c r="N113" s="43" t="s">
        <v>18</v>
      </c>
      <c r="O113" s="44">
        <f t="shared" ref="O113:R113" si="127">O114+O118+O122+O126+O130+O131+O132</f>
        <v>1120150.1686802269</v>
      </c>
      <c r="P113" s="44">
        <f t="shared" si="127"/>
        <v>4018445.3810865055</v>
      </c>
      <c r="Q113" s="44">
        <f t="shared" si="127"/>
        <v>1112619.4170208853</v>
      </c>
      <c r="R113" s="44">
        <f t="shared" si="127"/>
        <v>3920306.8481430914</v>
      </c>
      <c r="S113" s="65">
        <f t="shared" si="122"/>
        <v>0.67684884374081378</v>
      </c>
      <c r="T113" s="65">
        <f t="shared" si="123"/>
        <v>2.5033380483953351</v>
      </c>
    </row>
    <row r="114" spans="1:20" x14ac:dyDescent="0.35">
      <c r="A114" s="47" t="s">
        <v>19</v>
      </c>
      <c r="B114" s="48">
        <f t="shared" ref="B114:G114" si="128">SUM(B115:B117)</f>
        <v>53051.82079286738</v>
      </c>
      <c r="C114" s="48">
        <f t="shared" si="128"/>
        <v>188989.00629677065</v>
      </c>
      <c r="D114" s="48">
        <f t="shared" si="128"/>
        <v>51151.435800972242</v>
      </c>
      <c r="E114" s="48">
        <f t="shared" si="128"/>
        <v>182629.16361194401</v>
      </c>
      <c r="F114" s="48">
        <f t="shared" si="128"/>
        <v>55983.662166726768</v>
      </c>
      <c r="G114" s="48">
        <f t="shared" si="128"/>
        <v>201276.94340337755</v>
      </c>
      <c r="H114" s="65">
        <f t="shared" si="118"/>
        <v>3.7152133896875199</v>
      </c>
      <c r="I114" s="65">
        <f t="shared" si="118"/>
        <v>3.4823806663979724</v>
      </c>
      <c r="J114" s="65">
        <f t="shared" si="119"/>
        <v>-5.2369588919138153</v>
      </c>
      <c r="K114" s="65">
        <f t="shared" si="120"/>
        <v>-6.1049899202715636</v>
      </c>
      <c r="N114" s="47" t="s">
        <v>19</v>
      </c>
      <c r="O114" s="48">
        <f t="shared" ref="O114:R114" si="129">SUM(O115:O117)</f>
        <v>568930.07382278494</v>
      </c>
      <c r="P114" s="48">
        <f t="shared" si="129"/>
        <v>2040989.2273711993</v>
      </c>
      <c r="Q114" s="48">
        <f t="shared" si="129"/>
        <v>682886.6594142823</v>
      </c>
      <c r="R114" s="48">
        <f t="shared" si="129"/>
        <v>2406146.4382632794</v>
      </c>
      <c r="S114" s="65">
        <f t="shared" si="122"/>
        <v>-16.687481593100514</v>
      </c>
      <c r="T114" s="65">
        <f t="shared" si="123"/>
        <v>-15.176017763725341</v>
      </c>
    </row>
    <row r="115" spans="1:20" x14ac:dyDescent="0.35">
      <c r="A115" s="49" t="s">
        <v>20</v>
      </c>
      <c r="B115" s="50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65" t="str">
        <f t="shared" si="118"/>
        <v>0.00</v>
      </c>
      <c r="I115" s="65" t="str">
        <f t="shared" si="118"/>
        <v>0.00</v>
      </c>
      <c r="J115" s="65" t="str">
        <f t="shared" si="119"/>
        <v>0.00</v>
      </c>
      <c r="K115" s="65" t="str">
        <f t="shared" si="120"/>
        <v>0.00</v>
      </c>
      <c r="N115" s="49" t="s">
        <v>20</v>
      </c>
      <c r="O115" s="50">
        <v>0</v>
      </c>
      <c r="P115" s="50">
        <v>0</v>
      </c>
      <c r="Q115" s="50">
        <v>0</v>
      </c>
      <c r="R115" s="50">
        <v>0</v>
      </c>
      <c r="S115" s="65" t="str">
        <f t="shared" si="122"/>
        <v>0.00</v>
      </c>
      <c r="T115" s="65" t="str">
        <f t="shared" si="123"/>
        <v>0.00</v>
      </c>
    </row>
    <row r="116" spans="1:20" x14ac:dyDescent="0.35">
      <c r="A116" s="49" t="s">
        <v>21</v>
      </c>
      <c r="B116" s="50">
        <v>48489.785272588837</v>
      </c>
      <c r="C116" s="50">
        <v>172737.4517453399</v>
      </c>
      <c r="D116" s="50">
        <v>46584.347888956618</v>
      </c>
      <c r="E116" s="50">
        <v>166323.00460676942</v>
      </c>
      <c r="F116" s="50">
        <v>52937.812752805541</v>
      </c>
      <c r="G116" s="50">
        <v>190326.26178710061</v>
      </c>
      <c r="H116" s="65">
        <f t="shared" si="118"/>
        <v>4.0902952815272187</v>
      </c>
      <c r="I116" s="65">
        <f t="shared" si="118"/>
        <v>3.8566205280718009</v>
      </c>
      <c r="J116" s="65">
        <f t="shared" si="119"/>
        <v>-8.402363544914266</v>
      </c>
      <c r="K116" s="65">
        <f t="shared" si="120"/>
        <v>-9.2413994141468407</v>
      </c>
      <c r="N116" s="49" t="s">
        <v>21</v>
      </c>
      <c r="O116" s="50">
        <v>527793.65286670614</v>
      </c>
      <c r="P116" s="50">
        <v>1893415.7453440989</v>
      </c>
      <c r="Q116" s="50">
        <v>634503.55696846871</v>
      </c>
      <c r="R116" s="50">
        <v>2235668.9102325318</v>
      </c>
      <c r="S116" s="65">
        <f t="shared" si="122"/>
        <v>-16.817857509199968</v>
      </c>
      <c r="T116" s="65">
        <f t="shared" si="123"/>
        <v>-15.308758972402373</v>
      </c>
    </row>
    <row r="117" spans="1:20" x14ac:dyDescent="0.35">
      <c r="A117" s="49" t="s">
        <v>22</v>
      </c>
      <c r="B117" s="50">
        <v>4562.0355202785422</v>
      </c>
      <c r="C117" s="50">
        <v>16251.55455143076</v>
      </c>
      <c r="D117" s="50">
        <v>4567.0879120156233</v>
      </c>
      <c r="E117" s="50">
        <v>16306.159005174579</v>
      </c>
      <c r="F117" s="50">
        <v>3045.849413921228</v>
      </c>
      <c r="G117" s="50">
        <v>10950.681616276941</v>
      </c>
      <c r="H117" s="65">
        <f t="shared" si="118"/>
        <v>-0.11062611087010055</v>
      </c>
      <c r="I117" s="65">
        <f t="shared" si="118"/>
        <v>-0.3348701170305759</v>
      </c>
      <c r="J117" s="65">
        <f t="shared" si="119"/>
        <v>49.778761202950449</v>
      </c>
      <c r="K117" s="65">
        <f t="shared" si="120"/>
        <v>48.406785265993619</v>
      </c>
      <c r="N117" s="49" t="s">
        <v>22</v>
      </c>
      <c r="O117" s="50">
        <v>41136.420956078808</v>
      </c>
      <c r="P117" s="50">
        <v>147573.48202710046</v>
      </c>
      <c r="Q117" s="50">
        <v>48383.102445813587</v>
      </c>
      <c r="R117" s="50">
        <v>170477.52803074734</v>
      </c>
      <c r="S117" s="65">
        <f t="shared" si="122"/>
        <v>-14.977711480677911</v>
      </c>
      <c r="T117" s="65">
        <f t="shared" si="123"/>
        <v>-13.435228835272596</v>
      </c>
    </row>
    <row r="118" spans="1:20" x14ac:dyDescent="0.35">
      <c r="A118" s="47" t="s">
        <v>23</v>
      </c>
      <c r="B118" s="48">
        <f t="shared" ref="B118:G118" si="130">SUM(B119:B121)</f>
        <v>48592.24171485658</v>
      </c>
      <c r="C118" s="48">
        <f t="shared" si="130"/>
        <v>173102.43716758364</v>
      </c>
      <c r="D118" s="48">
        <f t="shared" si="130"/>
        <v>48563.691882037543</v>
      </c>
      <c r="E118" s="48">
        <f t="shared" si="130"/>
        <v>173389.97999653596</v>
      </c>
      <c r="F118" s="48">
        <f t="shared" si="130"/>
        <v>36813.239969874383</v>
      </c>
      <c r="G118" s="48">
        <f t="shared" si="130"/>
        <v>132353.90703531369</v>
      </c>
      <c r="H118" s="65">
        <f t="shared" si="118"/>
        <v>5.8788431671104036E-2</v>
      </c>
      <c r="I118" s="65">
        <f t="shared" si="118"/>
        <v>-0.16583589718278802</v>
      </c>
      <c r="J118" s="65">
        <f t="shared" si="119"/>
        <v>31.996645105460374</v>
      </c>
      <c r="K118" s="65">
        <f t="shared" si="120"/>
        <v>30.787553646903461</v>
      </c>
      <c r="N118" s="47" t="s">
        <v>23</v>
      </c>
      <c r="O118" s="48">
        <f t="shared" ref="O118:R118" si="131">SUM(O119:O121)</f>
        <v>483920.43751304585</v>
      </c>
      <c r="P118" s="48">
        <f t="shared" si="131"/>
        <v>1736024.2414897084</v>
      </c>
      <c r="Q118" s="48">
        <f t="shared" si="131"/>
        <v>381917.36383465154</v>
      </c>
      <c r="R118" s="48">
        <f t="shared" si="131"/>
        <v>1345683.1994489951</v>
      </c>
      <c r="S118" s="65">
        <f t="shared" si="122"/>
        <v>26.708152950740356</v>
      </c>
      <c r="T118" s="65">
        <f t="shared" si="123"/>
        <v>29.006904611764696</v>
      </c>
    </row>
    <row r="119" spans="1:20" x14ac:dyDescent="0.35">
      <c r="A119" s="49" t="s">
        <v>20</v>
      </c>
      <c r="B119" s="50">
        <v>36008.796244892103</v>
      </c>
      <c r="C119" s="50">
        <v>128275.83518452939</v>
      </c>
      <c r="D119" s="50">
        <v>35875.412741314874</v>
      </c>
      <c r="E119" s="50">
        <v>128088.22510227721</v>
      </c>
      <c r="F119" s="50">
        <v>28311.61183932206</v>
      </c>
      <c r="G119" s="50">
        <v>101788.17307218679</v>
      </c>
      <c r="H119" s="65">
        <f t="shared" si="118"/>
        <v>0.37179642932336776</v>
      </c>
      <c r="I119" s="65">
        <f t="shared" si="118"/>
        <v>0.14646942144945285</v>
      </c>
      <c r="J119" s="65">
        <f t="shared" si="119"/>
        <v>27.187376152421677</v>
      </c>
      <c r="K119" s="65">
        <f t="shared" si="120"/>
        <v>26.022337677244593</v>
      </c>
      <c r="N119" s="49" t="s">
        <v>20</v>
      </c>
      <c r="O119" s="50">
        <v>363453.25614478305</v>
      </c>
      <c r="P119" s="50">
        <v>1303858.2676076826</v>
      </c>
      <c r="Q119" s="50">
        <v>314468.98871023365</v>
      </c>
      <c r="R119" s="50">
        <v>1108029.3145254534</v>
      </c>
      <c r="S119" s="65">
        <f t="shared" si="122"/>
        <v>15.576819716136072</v>
      </c>
      <c r="T119" s="65">
        <f t="shared" si="123"/>
        <v>17.673625644651707</v>
      </c>
    </row>
    <row r="120" spans="1:20" x14ac:dyDescent="0.35">
      <c r="A120" s="49" t="s">
        <v>21</v>
      </c>
      <c r="B120" s="50">
        <v>830.93277753067412</v>
      </c>
      <c r="C120" s="50">
        <v>2960.0710697200193</v>
      </c>
      <c r="D120" s="50">
        <v>1000.5314113164281</v>
      </c>
      <c r="E120" s="50">
        <v>3572.2597411962397</v>
      </c>
      <c r="F120" s="50">
        <v>610.4320011796608</v>
      </c>
      <c r="G120" s="50">
        <v>2194.6739923361602</v>
      </c>
      <c r="H120" s="65">
        <f t="shared" si="118"/>
        <v>-16.950855502138424</v>
      </c>
      <c r="I120" s="65">
        <f t="shared" si="118"/>
        <v>-17.137294481033933</v>
      </c>
      <c r="J120" s="65">
        <f t="shared" si="119"/>
        <v>36.122086641082916</v>
      </c>
      <c r="K120" s="65">
        <f t="shared" si="120"/>
        <v>34.875206069632156</v>
      </c>
      <c r="N120" s="49" t="s">
        <v>21</v>
      </c>
      <c r="O120" s="50">
        <v>7519.3483634039058</v>
      </c>
      <c r="P120" s="50">
        <v>26975.035619823837</v>
      </c>
      <c r="Q120" s="50">
        <v>6546.9378118627255</v>
      </c>
      <c r="R120" s="50">
        <v>23068.090261209778</v>
      </c>
      <c r="S120" s="65">
        <f t="shared" si="122"/>
        <v>14.852906495907447</v>
      </c>
      <c r="T120" s="65">
        <f t="shared" si="123"/>
        <v>16.936579120222177</v>
      </c>
    </row>
    <row r="121" spans="1:20" x14ac:dyDescent="0.35">
      <c r="A121" s="49" t="s">
        <v>22</v>
      </c>
      <c r="B121" s="50">
        <v>11752.512692433802</v>
      </c>
      <c r="C121" s="50">
        <v>41866.530913334216</v>
      </c>
      <c r="D121" s="50">
        <v>11687.747729406239</v>
      </c>
      <c r="E121" s="50">
        <v>41729.495153062504</v>
      </c>
      <c r="F121" s="50">
        <v>7891.1961293726654</v>
      </c>
      <c r="G121" s="50">
        <v>28371.059970790742</v>
      </c>
      <c r="H121" s="65">
        <f t="shared" ref="H121:I121" si="132">IFERROR(B121/D121*100-100,"0.00")</f>
        <v>0.5541269757612497</v>
      </c>
      <c r="I121" s="65">
        <f t="shared" si="132"/>
        <v>0.32839064975280507</v>
      </c>
      <c r="J121" s="65">
        <f t="shared" ref="J121" si="133">IFERROR(B121/F121*100-100,"0.00")</f>
        <v>48.931955305083818</v>
      </c>
      <c r="K121" s="65">
        <f t="shared" ref="K121" si="134">IFERROR(C121/G121*100-100,"0.00")</f>
        <v>47.567736124197182</v>
      </c>
      <c r="N121" s="49" t="s">
        <v>22</v>
      </c>
      <c r="O121" s="50">
        <v>112947.83300485887</v>
      </c>
      <c r="P121" s="50">
        <v>405190.93826220208</v>
      </c>
      <c r="Q121" s="50">
        <v>60901.437312555143</v>
      </c>
      <c r="R121" s="50">
        <v>214585.79466233184</v>
      </c>
      <c r="S121" s="65">
        <f t="shared" si="122"/>
        <v>85.460044933248383</v>
      </c>
      <c r="T121" s="65">
        <f t="shared" si="123"/>
        <v>88.824679145142341</v>
      </c>
    </row>
    <row r="122" spans="1:20" x14ac:dyDescent="0.35">
      <c r="A122" s="47" t="s">
        <v>24</v>
      </c>
      <c r="B122" s="48">
        <f t="shared" ref="B122:G122" si="135">SUM(B123:B125)</f>
        <v>1568.8003015438931</v>
      </c>
      <c r="C122" s="48">
        <f t="shared" si="135"/>
        <v>5588.6113923297416</v>
      </c>
      <c r="D122" s="48">
        <f t="shared" si="135"/>
        <v>1886.5119498038034</v>
      </c>
      <c r="E122" s="48">
        <f t="shared" si="135"/>
        <v>6735.5313519871461</v>
      </c>
      <c r="F122" s="48">
        <f t="shared" si="135"/>
        <v>2525.1177032076307</v>
      </c>
      <c r="G122" s="48">
        <f t="shared" si="135"/>
        <v>9078.5052882349701</v>
      </c>
      <c r="H122" s="65">
        <f t="shared" si="118"/>
        <v>-16.841221084920889</v>
      </c>
      <c r="I122" s="65">
        <f t="shared" si="118"/>
        <v>-17.027906184699674</v>
      </c>
      <c r="J122" s="65">
        <f t="shared" si="119"/>
        <v>-37.872191084357674</v>
      </c>
      <c r="K122" s="65">
        <f t="shared" si="120"/>
        <v>-38.441282844521297</v>
      </c>
      <c r="N122" s="47" t="s">
        <v>24</v>
      </c>
      <c r="O122" s="48">
        <f t="shared" ref="O122:R122" si="136">SUM(O123:O125)</f>
        <v>35171.582616117732</v>
      </c>
      <c r="P122" s="48">
        <f t="shared" si="136"/>
        <v>126175.12156942606</v>
      </c>
      <c r="Q122" s="48">
        <f t="shared" si="136"/>
        <v>10253.496910336213</v>
      </c>
      <c r="R122" s="48">
        <f t="shared" si="136"/>
        <v>36128.125700551682</v>
      </c>
      <c r="S122" s="65">
        <f t="shared" si="122"/>
        <v>243.02036586817923</v>
      </c>
      <c r="T122" s="65">
        <f t="shared" si="123"/>
        <v>249.24347477981496</v>
      </c>
    </row>
    <row r="123" spans="1:20" x14ac:dyDescent="0.35">
      <c r="A123" s="49" t="s">
        <v>25</v>
      </c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65" t="str">
        <f t="shared" si="118"/>
        <v>0.00</v>
      </c>
      <c r="I123" s="65" t="str">
        <f t="shared" si="118"/>
        <v>0.00</v>
      </c>
      <c r="J123" s="65" t="str">
        <f t="shared" si="119"/>
        <v>0.00</v>
      </c>
      <c r="K123" s="65" t="str">
        <f t="shared" si="120"/>
        <v>0.00</v>
      </c>
      <c r="N123" s="49" t="s">
        <v>25</v>
      </c>
      <c r="O123" s="50">
        <v>0</v>
      </c>
      <c r="P123" s="50">
        <v>0</v>
      </c>
      <c r="Q123" s="50">
        <v>0</v>
      </c>
      <c r="R123" s="50">
        <v>0</v>
      </c>
      <c r="S123" s="65" t="str">
        <f t="shared" si="122"/>
        <v>0.00</v>
      </c>
      <c r="T123" s="65" t="str">
        <f t="shared" si="123"/>
        <v>0.00</v>
      </c>
    </row>
    <row r="124" spans="1:20" x14ac:dyDescent="0.35">
      <c r="A124" s="49" t="s">
        <v>26</v>
      </c>
      <c r="B124" s="50">
        <v>368.03132632324696</v>
      </c>
      <c r="C124" s="50">
        <v>1311.0553720573571</v>
      </c>
      <c r="D124" s="50">
        <v>340.93032474412365</v>
      </c>
      <c r="E124" s="50">
        <v>1217.2448159663252</v>
      </c>
      <c r="F124" s="50">
        <v>54.601862465973213</v>
      </c>
      <c r="G124" s="50">
        <v>196.3089865138285</v>
      </c>
      <c r="H124" s="65">
        <f t="shared" si="118"/>
        <v>7.9491320109066947</v>
      </c>
      <c r="I124" s="65">
        <f t="shared" si="118"/>
        <v>7.7067944640667179</v>
      </c>
      <c r="J124" s="65">
        <f t="shared" si="119"/>
        <v>574.02705640782256</v>
      </c>
      <c r="K124" s="65">
        <f t="shared" si="120"/>
        <v>567.85295739123137</v>
      </c>
      <c r="N124" s="49" t="s">
        <v>26</v>
      </c>
      <c r="O124" s="50">
        <v>2533.3116807533534</v>
      </c>
      <c r="P124" s="50">
        <v>9088.0445381443478</v>
      </c>
      <c r="Q124" s="50">
        <v>772.85813944876224</v>
      </c>
      <c r="R124" s="50">
        <v>2723.1603281171538</v>
      </c>
      <c r="S124" s="65">
        <f t="shared" si="122"/>
        <v>227.78482252386277</v>
      </c>
      <c r="T124" s="65">
        <f t="shared" si="123"/>
        <v>233.7315267231437</v>
      </c>
    </row>
    <row r="125" spans="1:20" x14ac:dyDescent="0.35">
      <c r="A125" s="49" t="s">
        <v>27</v>
      </c>
      <c r="B125" s="50">
        <v>1200.7689752206461</v>
      </c>
      <c r="C125" s="50">
        <v>4277.5560202723846</v>
      </c>
      <c r="D125" s="50">
        <v>1545.5816250596797</v>
      </c>
      <c r="E125" s="50">
        <v>5518.2865360208207</v>
      </c>
      <c r="F125" s="50">
        <v>2470.5158407416575</v>
      </c>
      <c r="G125" s="50">
        <v>8882.1963017211419</v>
      </c>
      <c r="H125" s="65">
        <f t="shared" si="118"/>
        <v>-22.309572283231518</v>
      </c>
      <c r="I125" s="65">
        <f t="shared" si="118"/>
        <v>-22.483981352717393</v>
      </c>
      <c r="J125" s="65">
        <f t="shared" ref="J125" si="137">IFERROR(B125/F125*100-100,"0.00")</f>
        <v>-51.396022020236423</v>
      </c>
      <c r="K125" s="65">
        <f t="shared" ref="K125" si="138">IFERROR(C125/G125*100-100,"0.00")</f>
        <v>-51.841235264711457</v>
      </c>
      <c r="N125" s="49" t="s">
        <v>27</v>
      </c>
      <c r="O125" s="50">
        <v>32638.27093536438</v>
      </c>
      <c r="P125" s="50">
        <v>117087.07703128172</v>
      </c>
      <c r="Q125" s="50">
        <v>9480.6387708874499</v>
      </c>
      <c r="R125" s="50">
        <v>33404.965372434526</v>
      </c>
      <c r="S125" s="65">
        <f t="shared" ref="S125" si="139">IFERROR(O125/Q125*100-100,"0.00")</f>
        <v>244.26236168377102</v>
      </c>
      <c r="T125" s="65">
        <f t="shared" ref="T125" si="140">IFERROR(P125/R125*100-100,"0.00")</f>
        <v>250.50800300455006</v>
      </c>
    </row>
    <row r="126" spans="1:20" x14ac:dyDescent="0.35">
      <c r="A126" s="47" t="s">
        <v>28</v>
      </c>
      <c r="B126" s="48">
        <f t="shared" ref="B126:G126" si="141">SUM(B127:B129)</f>
        <v>0</v>
      </c>
      <c r="C126" s="48">
        <f t="shared" si="141"/>
        <v>0</v>
      </c>
      <c r="D126" s="48">
        <f t="shared" si="141"/>
        <v>0</v>
      </c>
      <c r="E126" s="48">
        <f t="shared" si="141"/>
        <v>0</v>
      </c>
      <c r="F126" s="48">
        <f t="shared" si="141"/>
        <v>0</v>
      </c>
      <c r="G126" s="48">
        <f t="shared" si="141"/>
        <v>0</v>
      </c>
      <c r="H126" s="65" t="str">
        <f t="shared" si="118"/>
        <v>0.00</v>
      </c>
      <c r="I126" s="65" t="str">
        <f t="shared" si="118"/>
        <v>0.00</v>
      </c>
      <c r="J126" s="65" t="str">
        <f t="shared" si="119"/>
        <v>0.00</v>
      </c>
      <c r="K126" s="65" t="str">
        <f t="shared" si="120"/>
        <v>0.00</v>
      </c>
      <c r="N126" s="47" t="s">
        <v>28</v>
      </c>
      <c r="O126" s="48">
        <f t="shared" ref="O126:R126" si="142">SUM(O127:O129)</f>
        <v>0</v>
      </c>
      <c r="P126" s="48">
        <f t="shared" si="142"/>
        <v>0</v>
      </c>
      <c r="Q126" s="48">
        <f t="shared" si="142"/>
        <v>0</v>
      </c>
      <c r="R126" s="48">
        <f t="shared" si="142"/>
        <v>0</v>
      </c>
      <c r="S126" s="65" t="str">
        <f t="shared" si="122"/>
        <v>0.00</v>
      </c>
      <c r="T126" s="65" t="str">
        <f t="shared" si="123"/>
        <v>0.00</v>
      </c>
    </row>
    <row r="127" spans="1:20" x14ac:dyDescent="0.35">
      <c r="A127" s="49" t="s">
        <v>29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65" t="str">
        <f t="shared" si="118"/>
        <v>0.00</v>
      </c>
      <c r="I127" s="65" t="str">
        <f t="shared" si="118"/>
        <v>0.00</v>
      </c>
      <c r="J127" s="65" t="str">
        <f t="shared" si="119"/>
        <v>0.00</v>
      </c>
      <c r="K127" s="65" t="str">
        <f t="shared" si="120"/>
        <v>0.00</v>
      </c>
      <c r="N127" s="49" t="s">
        <v>29</v>
      </c>
      <c r="O127" s="50">
        <v>0</v>
      </c>
      <c r="P127" s="50">
        <v>0</v>
      </c>
      <c r="Q127" s="50">
        <v>0</v>
      </c>
      <c r="R127" s="50">
        <v>0</v>
      </c>
      <c r="S127" s="65" t="str">
        <f t="shared" si="122"/>
        <v>0.00</v>
      </c>
      <c r="T127" s="65" t="str">
        <f t="shared" si="123"/>
        <v>0.00</v>
      </c>
    </row>
    <row r="128" spans="1:20" x14ac:dyDescent="0.35">
      <c r="A128" s="49" t="s">
        <v>30</v>
      </c>
      <c r="B128" s="50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65" t="str">
        <f t="shared" si="118"/>
        <v>0.00</v>
      </c>
      <c r="I128" s="65" t="str">
        <f t="shared" si="118"/>
        <v>0.00</v>
      </c>
      <c r="J128" s="65" t="str">
        <f t="shared" si="119"/>
        <v>0.00</v>
      </c>
      <c r="K128" s="65" t="str">
        <f t="shared" si="120"/>
        <v>0.00</v>
      </c>
      <c r="N128" s="49" t="s">
        <v>30</v>
      </c>
      <c r="O128" s="50">
        <v>0</v>
      </c>
      <c r="P128" s="50">
        <v>0</v>
      </c>
      <c r="Q128" s="50">
        <v>0</v>
      </c>
      <c r="R128" s="50">
        <v>0</v>
      </c>
      <c r="S128" s="65" t="str">
        <f t="shared" si="122"/>
        <v>0.00</v>
      </c>
      <c r="T128" s="65" t="str">
        <f t="shared" si="123"/>
        <v>0.00</v>
      </c>
    </row>
    <row r="129" spans="1:20" x14ac:dyDescent="0.35">
      <c r="A129" s="49" t="s">
        <v>31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118"/>
        <v>0.00</v>
      </c>
      <c r="I129" s="65" t="str">
        <f t="shared" si="118"/>
        <v>0.00</v>
      </c>
      <c r="J129" s="65" t="str">
        <f t="shared" si="119"/>
        <v>0.00</v>
      </c>
      <c r="K129" s="65" t="str">
        <f t="shared" si="120"/>
        <v>0.00</v>
      </c>
      <c r="N129" s="49" t="s">
        <v>31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si="122"/>
        <v>0.00</v>
      </c>
      <c r="T129" s="65" t="str">
        <f t="shared" si="123"/>
        <v>0.00</v>
      </c>
    </row>
    <row r="130" spans="1:20" x14ac:dyDescent="0.35">
      <c r="A130" s="47" t="s">
        <v>32</v>
      </c>
      <c r="B130" s="48">
        <v>5970.0120933765711</v>
      </c>
      <c r="C130" s="48">
        <v>21267.255981883907</v>
      </c>
      <c r="D130" s="48">
        <v>338.0126965991816</v>
      </c>
      <c r="E130" s="48">
        <v>1206.82782611066</v>
      </c>
      <c r="F130" s="48">
        <v>6725.9934661908228</v>
      </c>
      <c r="G130" s="48">
        <v>24181.830088110688</v>
      </c>
      <c r="H130" s="65">
        <f t="shared" ref="H130:I130" si="143">IFERROR(B130/D130*100-100,"0.00")</f>
        <v>1666.2094215519553</v>
      </c>
      <c r="I130" s="65">
        <f t="shared" si="143"/>
        <v>1662.2444164569508</v>
      </c>
      <c r="J130" s="65">
        <f t="shared" ref="J130" si="144">IFERROR(B130/F130*100-100,"0.00")</f>
        <v>-11.239698293111658</v>
      </c>
      <c r="K130" s="65">
        <f t="shared" ref="K130" si="145">IFERROR(C130/G130*100-100,"0.00")</f>
        <v>-12.052744128988692</v>
      </c>
      <c r="N130" s="47" t="s">
        <v>32</v>
      </c>
      <c r="O130" s="48">
        <v>32128.07472827836</v>
      </c>
      <c r="P130" s="48">
        <v>115256.79065617165</v>
      </c>
      <c r="Q130" s="48">
        <v>37561.896861615431</v>
      </c>
      <c r="R130" s="48">
        <v>132349.08473026523</v>
      </c>
      <c r="S130" s="65">
        <f t="shared" si="122"/>
        <v>-14.466314503115257</v>
      </c>
      <c r="T130" s="65">
        <f t="shared" si="123"/>
        <v>-12.914554043897326</v>
      </c>
    </row>
    <row r="131" spans="1:20" x14ac:dyDescent="0.35">
      <c r="A131" s="47" t="s">
        <v>33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65">
        <v>0</v>
      </c>
      <c r="I131" s="65">
        <v>0</v>
      </c>
      <c r="J131" s="65">
        <v>0</v>
      </c>
      <c r="K131" s="65">
        <v>0</v>
      </c>
      <c r="N131" s="47" t="s">
        <v>33</v>
      </c>
      <c r="O131" s="48">
        <v>0</v>
      </c>
      <c r="P131" s="48">
        <v>0</v>
      </c>
      <c r="Q131" s="48">
        <v>0</v>
      </c>
      <c r="R131" s="48">
        <v>0</v>
      </c>
      <c r="S131" s="65" t="str">
        <f t="shared" si="122"/>
        <v>0.00</v>
      </c>
      <c r="T131" s="65" t="str">
        <f t="shared" si="123"/>
        <v>0.00</v>
      </c>
    </row>
    <row r="132" spans="1:20" ht="31" x14ac:dyDescent="0.35">
      <c r="A132" s="47" t="s">
        <v>34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65" t="str">
        <f t="shared" si="118"/>
        <v>0.00</v>
      </c>
      <c r="I132" s="65" t="str">
        <f t="shared" si="118"/>
        <v>0.00</v>
      </c>
      <c r="J132" s="65" t="str">
        <f t="shared" si="119"/>
        <v>0.00</v>
      </c>
      <c r="K132" s="65" t="str">
        <f t="shared" si="120"/>
        <v>0.00</v>
      </c>
      <c r="N132" s="47" t="s">
        <v>34</v>
      </c>
      <c r="O132" s="48">
        <v>0</v>
      </c>
      <c r="P132" s="48">
        <v>0</v>
      </c>
      <c r="Q132" s="48">
        <v>0</v>
      </c>
      <c r="R132" s="48">
        <v>0</v>
      </c>
      <c r="S132" s="65" t="str">
        <f t="shared" si="122"/>
        <v>0.00</v>
      </c>
      <c r="T132" s="65" t="str">
        <f t="shared" si="123"/>
        <v>0.00</v>
      </c>
    </row>
    <row r="133" spans="1:20" ht="18" x14ac:dyDescent="0.4">
      <c r="A133" s="43" t="s">
        <v>35</v>
      </c>
      <c r="B133" s="44">
        <f t="shared" ref="B133:G133" si="146">B134+B137</f>
        <v>57543.562561282444</v>
      </c>
      <c r="C133" s="44">
        <f t="shared" si="146"/>
        <v>204990.15009669453</v>
      </c>
      <c r="D133" s="44">
        <f t="shared" si="146"/>
        <v>60213.986084395212</v>
      </c>
      <c r="E133" s="44">
        <f t="shared" si="146"/>
        <v>214985.75248449453</v>
      </c>
      <c r="F133" s="44">
        <f t="shared" si="146"/>
        <v>58663.412669469828</v>
      </c>
      <c r="G133" s="44">
        <f t="shared" si="146"/>
        <v>210911.39691000004</v>
      </c>
      <c r="H133" s="65">
        <f t="shared" si="118"/>
        <v>-4.4348891291965487</v>
      </c>
      <c r="I133" s="65">
        <f t="shared" si="118"/>
        <v>-4.64942549554344</v>
      </c>
      <c r="J133" s="65">
        <f t="shared" si="119"/>
        <v>-1.9089412927560261</v>
      </c>
      <c r="K133" s="65">
        <f t="shared" si="120"/>
        <v>-2.8074570175229638</v>
      </c>
      <c r="N133" s="43" t="s">
        <v>35</v>
      </c>
      <c r="O133" s="44">
        <f t="shared" ref="O133:R133" si="147">O134+O137</f>
        <v>580051.25963117171</v>
      </c>
      <c r="P133" s="44">
        <f t="shared" si="147"/>
        <v>2080885.5546614688</v>
      </c>
      <c r="Q133" s="44">
        <f t="shared" si="147"/>
        <v>546495.20341528242</v>
      </c>
      <c r="R133" s="44">
        <f t="shared" si="147"/>
        <v>1925572.0830064097</v>
      </c>
      <c r="S133" s="65">
        <f t="shared" si="122"/>
        <v>6.1402288631598338</v>
      </c>
      <c r="T133" s="65">
        <f t="shared" si="123"/>
        <v>8.0658352406401264</v>
      </c>
    </row>
    <row r="134" spans="1:20" x14ac:dyDescent="0.35">
      <c r="A134" s="47" t="s">
        <v>36</v>
      </c>
      <c r="B134" s="48">
        <f t="shared" ref="B134:G134" si="148">SUM(B135:B136)</f>
        <v>263.47484280454603</v>
      </c>
      <c r="C134" s="48">
        <f t="shared" si="148"/>
        <v>938.58887370221248</v>
      </c>
      <c r="D134" s="48">
        <f t="shared" si="148"/>
        <v>31.340794250285796</v>
      </c>
      <c r="E134" s="48">
        <f t="shared" si="148"/>
        <v>111.8979936972742</v>
      </c>
      <c r="F134" s="48">
        <f t="shared" si="148"/>
        <v>195.7834163951145</v>
      </c>
      <c r="G134" s="48">
        <f t="shared" si="148"/>
        <v>703.89621</v>
      </c>
      <c r="H134" s="65">
        <f t="shared" ref="H134" si="149">IFERROR(B134/D134*100-100,"0.00")</f>
        <v>740.67698061654391</v>
      </c>
      <c r="I134" s="65">
        <f t="shared" ref="I134" si="150">IFERROR(C134/E134*100-100,"0.00")</f>
        <v>738.78972507893707</v>
      </c>
      <c r="J134" s="65">
        <f t="shared" si="119"/>
        <v>34.57464766720696</v>
      </c>
      <c r="K134" s="65">
        <f t="shared" si="120"/>
        <v>33.341941662423864</v>
      </c>
      <c r="N134" s="47" t="s">
        <v>36</v>
      </c>
      <c r="O134" s="48">
        <f t="shared" ref="O134:R134" si="151">SUM(O135:O136)</f>
        <v>3714.696199880706</v>
      </c>
      <c r="P134" s="48">
        <f t="shared" si="151"/>
        <v>13326.163048422097</v>
      </c>
      <c r="Q134" s="48">
        <f t="shared" si="151"/>
        <v>6417.1217235264885</v>
      </c>
      <c r="R134" s="48">
        <f t="shared" si="151"/>
        <v>22610.684168597836</v>
      </c>
      <c r="S134" s="65">
        <f t="shared" si="122"/>
        <v>-42.11273589743724</v>
      </c>
      <c r="T134" s="65">
        <f t="shared" si="123"/>
        <v>-41.062539509840512</v>
      </c>
    </row>
    <row r="135" spans="1:20" ht="46.5" x14ac:dyDescent="0.35">
      <c r="A135" s="49" t="s">
        <v>94</v>
      </c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65" t="str">
        <f t="shared" si="118"/>
        <v>0.00</v>
      </c>
      <c r="I135" s="65" t="str">
        <f t="shared" si="118"/>
        <v>0.00</v>
      </c>
      <c r="J135" s="65" t="str">
        <f t="shared" si="119"/>
        <v>0.00</v>
      </c>
      <c r="K135" s="65" t="str">
        <f t="shared" si="120"/>
        <v>0.00</v>
      </c>
      <c r="N135" s="49" t="s">
        <v>94</v>
      </c>
      <c r="O135" s="50">
        <v>0</v>
      </c>
      <c r="P135" s="50">
        <v>0</v>
      </c>
      <c r="Q135" s="50">
        <v>0</v>
      </c>
      <c r="R135" s="50">
        <v>0</v>
      </c>
      <c r="S135" s="65" t="str">
        <f t="shared" si="122"/>
        <v>0.00</v>
      </c>
      <c r="T135" s="65" t="str">
        <f t="shared" si="123"/>
        <v>0.00</v>
      </c>
    </row>
    <row r="136" spans="1:20" x14ac:dyDescent="0.35">
      <c r="A136" s="49" t="s">
        <v>37</v>
      </c>
      <c r="B136" s="50">
        <v>263.47484280454603</v>
      </c>
      <c r="C136" s="50">
        <v>938.58887370221248</v>
      </c>
      <c r="D136" s="50">
        <v>31.340794250285796</v>
      </c>
      <c r="E136" s="50">
        <v>111.8979936972742</v>
      </c>
      <c r="F136" s="50">
        <v>195.7834163951145</v>
      </c>
      <c r="G136" s="50">
        <v>703.89621</v>
      </c>
      <c r="H136" s="65">
        <f t="shared" ref="H136" si="152">IFERROR(B136/D136*100-100,"0.00")</f>
        <v>740.67698061654391</v>
      </c>
      <c r="I136" s="65">
        <f t="shared" ref="I136" si="153">IFERROR(C136/E136*100-100,"0.00")</f>
        <v>738.78972507893707</v>
      </c>
      <c r="J136" s="65">
        <f t="shared" si="119"/>
        <v>34.57464766720696</v>
      </c>
      <c r="K136" s="65">
        <f t="shared" si="120"/>
        <v>33.341941662423864</v>
      </c>
      <c r="N136" s="49" t="s">
        <v>37</v>
      </c>
      <c r="O136" s="50">
        <v>3714.696199880706</v>
      </c>
      <c r="P136" s="50">
        <v>13326.163048422097</v>
      </c>
      <c r="Q136" s="50">
        <v>6417.1217235264885</v>
      </c>
      <c r="R136" s="50">
        <v>22610.684168597836</v>
      </c>
      <c r="S136" s="65">
        <f t="shared" si="122"/>
        <v>-42.11273589743724</v>
      </c>
      <c r="T136" s="65">
        <f t="shared" si="123"/>
        <v>-41.062539509840512</v>
      </c>
    </row>
    <row r="137" spans="1:20" x14ac:dyDescent="0.35">
      <c r="A137" s="47" t="s">
        <v>38</v>
      </c>
      <c r="B137" s="48">
        <f t="shared" ref="B137:R137" si="154">SUM(B138:B140)</f>
        <v>57280.087718477895</v>
      </c>
      <c r="C137" s="48">
        <f t="shared" si="154"/>
        <v>204051.56122299231</v>
      </c>
      <c r="D137" s="48">
        <f t="shared" si="154"/>
        <v>60182.645290144923</v>
      </c>
      <c r="E137" s="48">
        <f t="shared" si="154"/>
        <v>214873.85449079727</v>
      </c>
      <c r="F137" s="48">
        <f t="shared" si="154"/>
        <v>58467.629253074716</v>
      </c>
      <c r="G137" s="48">
        <f t="shared" si="154"/>
        <v>210207.50070000003</v>
      </c>
      <c r="H137" s="65">
        <f t="shared" ref="H137:H138" si="155">IFERROR(B137/D137*100-100,"0.00")</f>
        <v>-4.8229145755783804</v>
      </c>
      <c r="I137" s="65">
        <f t="shared" ref="I137:I138" si="156">IFERROR(C137/E137*100-100,"0.00")</f>
        <v>-5.0365798544692097</v>
      </c>
      <c r="J137" s="65">
        <f t="shared" ref="J137:J138" si="157">IFERROR(B137/F137*100-100,"0.00")</f>
        <v>-2.0311094357128781</v>
      </c>
      <c r="K137" s="65">
        <f t="shared" ref="K137:K138" si="158">IFERROR(C137/G137*100-100,"0.00")</f>
        <v>-2.9285060982639379</v>
      </c>
      <c r="L137" s="48"/>
      <c r="M137" s="48"/>
      <c r="N137" s="47" t="s">
        <v>38</v>
      </c>
      <c r="O137" s="48">
        <f t="shared" si="154"/>
        <v>576336.56343129103</v>
      </c>
      <c r="P137" s="48">
        <f t="shared" si="154"/>
        <v>2067559.3916130466</v>
      </c>
      <c r="Q137" s="48">
        <f t="shared" si="154"/>
        <v>540078.08169175591</v>
      </c>
      <c r="R137" s="48">
        <f t="shared" si="154"/>
        <v>1902961.3988378118</v>
      </c>
      <c r="S137" s="65">
        <f t="shared" si="122"/>
        <v>6.713562902971006</v>
      </c>
      <c r="T137" s="65">
        <f t="shared" si="123"/>
        <v>8.64957076248416</v>
      </c>
    </row>
    <row r="138" spans="1:20" x14ac:dyDescent="0.35">
      <c r="A138" s="49" t="s">
        <v>95</v>
      </c>
      <c r="B138" s="50">
        <v>0</v>
      </c>
      <c r="C138" s="50">
        <v>0</v>
      </c>
      <c r="D138" s="50">
        <v>167.40300340993761</v>
      </c>
      <c r="E138" s="50">
        <v>597.68939073071363</v>
      </c>
      <c r="F138" s="50">
        <v>39.069473938964997</v>
      </c>
      <c r="G138" s="50">
        <v>140.4657</v>
      </c>
      <c r="H138" s="65">
        <f t="shared" si="155"/>
        <v>-100</v>
      </c>
      <c r="I138" s="65">
        <f t="shared" si="156"/>
        <v>-100</v>
      </c>
      <c r="J138" s="65">
        <f t="shared" si="157"/>
        <v>-100</v>
      </c>
      <c r="K138" s="65">
        <f t="shared" si="158"/>
        <v>-100</v>
      </c>
      <c r="N138" s="49" t="s">
        <v>95</v>
      </c>
      <c r="O138" s="50">
        <v>2192.9771947967283</v>
      </c>
      <c r="P138" s="50">
        <v>7867.1229319563217</v>
      </c>
      <c r="Q138" s="50">
        <v>95.638302568781043</v>
      </c>
      <c r="R138" s="50">
        <v>336.98090000000002</v>
      </c>
      <c r="S138" s="65">
        <f t="shared" ref="S138:S139" si="159">IFERROR(O138/Q138*100-100,"0.00")</f>
        <v>2192.9905026488582</v>
      </c>
      <c r="T138" s="65">
        <f t="shared" ref="T138:T139" si="160">IFERROR(P138/R138*100-100,"0.00")</f>
        <v>2234.5901598447631</v>
      </c>
    </row>
    <row r="139" spans="1:20" ht="31" x14ac:dyDescent="0.35">
      <c r="A139" s="49" t="s">
        <v>96</v>
      </c>
      <c r="B139" s="50">
        <v>13626.191419277322</v>
      </c>
      <c r="C139" s="50">
        <v>48541.225116349451</v>
      </c>
      <c r="D139" s="50">
        <v>11389.28382231308</v>
      </c>
      <c r="E139" s="50">
        <v>40663.870838373361</v>
      </c>
      <c r="F139" s="50">
        <v>8141.9944588659901</v>
      </c>
      <c r="G139" s="50">
        <v>29272.750199999999</v>
      </c>
      <c r="H139" s="65">
        <f t="shared" si="118"/>
        <v>19.640458801999912</v>
      </c>
      <c r="I139" s="65">
        <f t="shared" si="118"/>
        <v>19.371875120512257</v>
      </c>
      <c r="J139" s="65">
        <f t="shared" si="119"/>
        <v>67.356923271293482</v>
      </c>
      <c r="K139" s="65">
        <f t="shared" si="120"/>
        <v>65.82393107822665</v>
      </c>
      <c r="N139" s="49" t="s">
        <v>96</v>
      </c>
      <c r="O139" s="50">
        <v>145404.29800106349</v>
      </c>
      <c r="P139" s="50">
        <v>521625.80163776351</v>
      </c>
      <c r="Q139" s="50">
        <v>120244.35840291166</v>
      </c>
      <c r="R139" s="50">
        <v>423680.16815642011</v>
      </c>
      <c r="S139" s="65">
        <f t="shared" si="159"/>
        <v>20.924008354592871</v>
      </c>
      <c r="T139" s="65">
        <f t="shared" si="160"/>
        <v>23.117823500575668</v>
      </c>
    </row>
    <row r="140" spans="1:20" x14ac:dyDescent="0.35">
      <c r="A140" s="51" t="s">
        <v>39</v>
      </c>
      <c r="B140" s="52">
        <f t="shared" ref="B140:G140" si="161">SUM(B141:B142)</f>
        <v>43653.896299200569</v>
      </c>
      <c r="C140" s="52">
        <f t="shared" si="161"/>
        <v>155510.33610664285</v>
      </c>
      <c r="D140" s="52">
        <f t="shared" si="161"/>
        <v>48625.958464421907</v>
      </c>
      <c r="E140" s="52">
        <f t="shared" si="161"/>
        <v>173612.2942616932</v>
      </c>
      <c r="F140" s="52">
        <f t="shared" si="161"/>
        <v>50286.565320269765</v>
      </c>
      <c r="G140" s="52">
        <f t="shared" si="161"/>
        <v>180794.28480000002</v>
      </c>
      <c r="H140" s="65">
        <f t="shared" si="118"/>
        <v>-10.225119097362864</v>
      </c>
      <c r="I140" s="65">
        <f t="shared" si="118"/>
        <v>-10.426656840191569</v>
      </c>
      <c r="J140" s="65">
        <f t="shared" si="119"/>
        <v>-13.189743580271269</v>
      </c>
      <c r="K140" s="65">
        <f t="shared" si="120"/>
        <v>-13.98492696897307</v>
      </c>
      <c r="N140" s="51" t="s">
        <v>39</v>
      </c>
      <c r="O140" s="52">
        <f t="shared" ref="O140:R140" si="162">SUM(O141:O142)</f>
        <v>428739.28823543084</v>
      </c>
      <c r="P140" s="52">
        <f t="shared" si="162"/>
        <v>1538066.4670433267</v>
      </c>
      <c r="Q140" s="52">
        <f t="shared" si="162"/>
        <v>419738.08498627553</v>
      </c>
      <c r="R140" s="52">
        <f t="shared" si="162"/>
        <v>1478944.2497813916</v>
      </c>
      <c r="S140" s="65">
        <f t="shared" si="122"/>
        <v>2.1444809444560349</v>
      </c>
      <c r="T140" s="65">
        <f t="shared" si="123"/>
        <v>3.9975960737312732</v>
      </c>
    </row>
    <row r="141" spans="1:20" x14ac:dyDescent="0.35">
      <c r="A141" s="53" t="s">
        <v>40</v>
      </c>
      <c r="B141" s="50">
        <v>18876.553975371189</v>
      </c>
      <c r="C141" s="50">
        <v>67244.839569999996</v>
      </c>
      <c r="D141" s="50">
        <v>28976.516138590367</v>
      </c>
      <c r="E141" s="50">
        <v>103456.66399999999</v>
      </c>
      <c r="F141" s="50">
        <v>31171.935486066119</v>
      </c>
      <c r="G141" s="50">
        <v>112071.8376</v>
      </c>
      <c r="H141" s="65">
        <f t="shared" ref="H141:I141" si="163">IFERROR(B141/D141*100-100,"0.00")</f>
        <v>-34.855681459125591</v>
      </c>
      <c r="I141" s="65">
        <f t="shared" si="163"/>
        <v>-35.001925472872387</v>
      </c>
      <c r="J141" s="65">
        <f t="shared" ref="J141" si="164">IFERROR(B141/F141*100-100,"0.00")</f>
        <v>-39.443753873387088</v>
      </c>
      <c r="K141" s="65">
        <f t="shared" ref="K141" si="165">IFERROR(C141/G141*100-100,"0.00")</f>
        <v>-39.998450092336135</v>
      </c>
      <c r="N141" s="53" t="s">
        <v>40</v>
      </c>
      <c r="O141" s="50">
        <v>132547.04971221479</v>
      </c>
      <c r="P141" s="50">
        <v>475501.49487568001</v>
      </c>
      <c r="Q141" s="50">
        <v>154983.04873417926</v>
      </c>
      <c r="R141" s="50">
        <v>546081.70413342002</v>
      </c>
      <c r="S141" s="65">
        <f t="shared" ref="S141" si="166">IFERROR(O141/Q141*100-100,"0.00")</f>
        <v>-14.476421263622058</v>
      </c>
      <c r="T141" s="65">
        <f t="shared" ref="T141" si="167">IFERROR(P141/R141*100-100,"0.00")</f>
        <v>-12.924844162238344</v>
      </c>
    </row>
    <row r="142" spans="1:20" x14ac:dyDescent="0.35">
      <c r="A142" s="53" t="s">
        <v>41</v>
      </c>
      <c r="B142" s="50">
        <v>24777.34232382938</v>
      </c>
      <c r="C142" s="50">
        <v>88265.496536642851</v>
      </c>
      <c r="D142" s="50">
        <v>19649.44232583154</v>
      </c>
      <c r="E142" s="50">
        <v>70155.630261693208</v>
      </c>
      <c r="F142" s="50">
        <v>19114.629834203646</v>
      </c>
      <c r="G142" s="50">
        <v>68722.447200000024</v>
      </c>
      <c r="H142" s="65">
        <f t="shared" si="118"/>
        <v>26.096923836136583</v>
      </c>
      <c r="I142" s="65">
        <f t="shared" si="118"/>
        <v>25.813845884352489</v>
      </c>
      <c r="J142" s="65">
        <f t="shared" si="119"/>
        <v>29.625017793925025</v>
      </c>
      <c r="K142" s="65">
        <f t="shared" si="120"/>
        <v>28.437650480879284</v>
      </c>
      <c r="N142" s="53" t="s">
        <v>41</v>
      </c>
      <c r="O142" s="50">
        <v>296192.23852321604</v>
      </c>
      <c r="P142" s="50">
        <v>1062564.9721676467</v>
      </c>
      <c r="Q142" s="50">
        <v>264755.03625209624</v>
      </c>
      <c r="R142" s="50">
        <v>932862.54564797156</v>
      </c>
      <c r="S142" s="65">
        <f t="shared" si="122"/>
        <v>11.874071487420437</v>
      </c>
      <c r="T142" s="65">
        <f t="shared" si="123"/>
        <v>13.903701796665359</v>
      </c>
    </row>
    <row r="143" spans="1:20" ht="18" x14ac:dyDescent="0.4">
      <c r="A143" s="43" t="s">
        <v>42</v>
      </c>
      <c r="B143" s="44">
        <f t="shared" ref="B143:G143" si="168">SUM(B144:B145)</f>
        <v>361.82604348735003</v>
      </c>
      <c r="C143" s="44">
        <f t="shared" si="168"/>
        <v>1288.95</v>
      </c>
      <c r="D143" s="44">
        <f t="shared" si="168"/>
        <v>0</v>
      </c>
      <c r="E143" s="44">
        <f t="shared" si="168"/>
        <v>0</v>
      </c>
      <c r="F143" s="44">
        <f t="shared" si="168"/>
        <v>831.82671809249996</v>
      </c>
      <c r="G143" s="44">
        <f t="shared" si="168"/>
        <v>2990.65</v>
      </c>
      <c r="H143" s="65">
        <v>100</v>
      </c>
      <c r="I143" s="65">
        <v>100</v>
      </c>
      <c r="J143" s="65">
        <f t="shared" ref="J143" si="169">IFERROR(B143/F143*100-100,"0.00")</f>
        <v>-56.502233503983867</v>
      </c>
      <c r="K143" s="65">
        <f t="shared" ref="K143" si="170">IFERROR(C143/G143*100-100,"0.00")</f>
        <v>-56.900673766572481</v>
      </c>
      <c r="N143" s="43" t="s">
        <v>42</v>
      </c>
      <c r="O143" s="44">
        <f t="shared" ref="O143:R143" si="171">SUM(O144:O145)</f>
        <v>9271.7226025339151</v>
      </c>
      <c r="P143" s="44">
        <f t="shared" si="171"/>
        <v>33261.532166500001</v>
      </c>
      <c r="Q143" s="44">
        <f t="shared" si="171"/>
        <v>6377.7970788244511</v>
      </c>
      <c r="R143" s="44">
        <f t="shared" si="171"/>
        <v>22472.124054</v>
      </c>
      <c r="S143" s="65">
        <f t="shared" ref="S143" si="172">IFERROR(O143/Q143*100-100,"0.00")</f>
        <v>45.375001555284172</v>
      </c>
      <c r="T143" s="65">
        <f t="shared" ref="T143" si="173">IFERROR(P143/R143*100-100,"0.00")</f>
        <v>48.012409003142295</v>
      </c>
    </row>
    <row r="144" spans="1:20" x14ac:dyDescent="0.35">
      <c r="A144" s="72" t="s">
        <v>43</v>
      </c>
      <c r="B144" s="46">
        <v>361.82604348735003</v>
      </c>
      <c r="C144" s="46">
        <v>1288.95</v>
      </c>
      <c r="D144" s="46">
        <v>0</v>
      </c>
      <c r="E144" s="46">
        <v>0</v>
      </c>
      <c r="F144" s="46">
        <v>831.82671809249996</v>
      </c>
      <c r="G144" s="46">
        <v>2990.65</v>
      </c>
      <c r="H144" s="65">
        <v>100</v>
      </c>
      <c r="I144" s="65">
        <v>100</v>
      </c>
      <c r="J144" s="65">
        <f t="shared" ref="J144" si="174">IFERROR(B144/F144*100-100,"0.00")</f>
        <v>-56.502233503983867</v>
      </c>
      <c r="K144" s="65">
        <f t="shared" ref="K144" si="175">IFERROR(C144/G144*100-100,"0.00")</f>
        <v>-56.900673766572481</v>
      </c>
      <c r="N144" s="45" t="s">
        <v>43</v>
      </c>
      <c r="O144" s="46">
        <v>8989.8182906313396</v>
      </c>
      <c r="P144" s="46">
        <v>32250.22394038245</v>
      </c>
      <c r="Q144" s="46">
        <v>6377.7970788244511</v>
      </c>
      <c r="R144" s="46">
        <v>22472.124054</v>
      </c>
      <c r="S144" s="65">
        <f t="shared" ref="S144" si="176">IFERROR(O144/Q144*100-100,"0.00")</f>
        <v>40.954912480350231</v>
      </c>
      <c r="T144" s="65">
        <f t="shared" ref="T144" si="177">IFERROR(P144/R144*100-100,"0.00")</f>
        <v>43.512130241386615</v>
      </c>
    </row>
    <row r="145" spans="1:20" x14ac:dyDescent="0.35">
      <c r="A145" s="72" t="s">
        <v>44</v>
      </c>
      <c r="B145" s="46">
        <v>0</v>
      </c>
      <c r="C145" s="46">
        <v>0</v>
      </c>
      <c r="D145" s="46">
        <v>0</v>
      </c>
      <c r="E145" s="46">
        <v>0</v>
      </c>
      <c r="F145" s="46">
        <v>0</v>
      </c>
      <c r="G145" s="46">
        <v>0</v>
      </c>
      <c r="H145" s="65">
        <v>0</v>
      </c>
      <c r="I145" s="65">
        <v>0</v>
      </c>
      <c r="J145" s="65">
        <v>0</v>
      </c>
      <c r="K145" s="65">
        <v>0</v>
      </c>
      <c r="N145" s="45" t="s">
        <v>44</v>
      </c>
      <c r="O145" s="46">
        <v>281.90431190257539</v>
      </c>
      <c r="P145" s="46">
        <v>1011.308226117549</v>
      </c>
      <c r="Q145" s="46">
        <v>0</v>
      </c>
      <c r="R145" s="46">
        <v>0</v>
      </c>
      <c r="S145" s="65">
        <v>100</v>
      </c>
      <c r="T145" s="65">
        <v>100</v>
      </c>
    </row>
    <row r="146" spans="1:20" ht="18" x14ac:dyDescent="0.4">
      <c r="A146" s="43" t="s">
        <v>45</v>
      </c>
      <c r="B146" s="44">
        <f t="shared" ref="B146:G146" si="178">B147+B151+B152+B153</f>
        <v>8022.3035822574584</v>
      </c>
      <c r="C146" s="44">
        <f t="shared" si="178"/>
        <v>28578.230861129996</v>
      </c>
      <c r="D146" s="44">
        <f t="shared" si="178"/>
        <v>6833.3989545085606</v>
      </c>
      <c r="E146" s="44">
        <f t="shared" si="178"/>
        <v>24397.710761130002</v>
      </c>
      <c r="F146" s="44">
        <f t="shared" si="178"/>
        <v>3951.0927200011843</v>
      </c>
      <c r="G146" s="44">
        <f t="shared" si="178"/>
        <v>14205.284810000001</v>
      </c>
      <c r="H146" s="65">
        <f t="shared" si="118"/>
        <v>17.398437229608547</v>
      </c>
      <c r="I146" s="65">
        <f t="shared" si="118"/>
        <v>17.134886715110682</v>
      </c>
      <c r="J146" s="65">
        <f t="shared" si="119"/>
        <v>103.04012461279456</v>
      </c>
      <c r="K146" s="65">
        <f t="shared" si="120"/>
        <v>101.1802737035724</v>
      </c>
      <c r="N146" s="43" t="s">
        <v>45</v>
      </c>
      <c r="O146" s="44">
        <f t="shared" ref="O146:R146" si="179">O147+O151+O152+O153</f>
        <v>82022.118069840624</v>
      </c>
      <c r="P146" s="44">
        <f t="shared" si="179"/>
        <v>294247.51316425996</v>
      </c>
      <c r="Q146" s="44">
        <f t="shared" si="179"/>
        <v>105089.38024241921</v>
      </c>
      <c r="R146" s="44">
        <f t="shared" si="179"/>
        <v>370281.70705000003</v>
      </c>
      <c r="S146" s="65">
        <f t="shared" si="122"/>
        <v>-21.950136273872047</v>
      </c>
      <c r="T146" s="65">
        <f t="shared" si="123"/>
        <v>-20.534148038664242</v>
      </c>
    </row>
    <row r="147" spans="1:20" x14ac:dyDescent="0.35">
      <c r="A147" s="47" t="s">
        <v>46</v>
      </c>
      <c r="B147" s="48">
        <f t="shared" ref="B147:G147" si="180">SUM(B148:B150)</f>
        <v>378.67054443876293</v>
      </c>
      <c r="C147" s="48">
        <f t="shared" si="180"/>
        <v>1348.9559611300001</v>
      </c>
      <c r="D147" s="48">
        <f t="shared" si="180"/>
        <v>1449.2479100543135</v>
      </c>
      <c r="E147" s="48">
        <f t="shared" si="180"/>
        <v>5174.3402611299998</v>
      </c>
      <c r="F147" s="48">
        <f t="shared" si="180"/>
        <v>591.02634112716453</v>
      </c>
      <c r="G147" s="48">
        <f t="shared" si="180"/>
        <v>2124.9052099999999</v>
      </c>
      <c r="H147" s="65">
        <f t="shared" si="118"/>
        <v>-73.871237501072443</v>
      </c>
      <c r="I147" s="65">
        <f t="shared" si="118"/>
        <v>-73.92989457489972</v>
      </c>
      <c r="J147" s="65">
        <f t="shared" si="119"/>
        <v>-35.930005468692201</v>
      </c>
      <c r="K147" s="65">
        <f t="shared" si="120"/>
        <v>-36.516887681309782</v>
      </c>
      <c r="N147" s="47" t="s">
        <v>46</v>
      </c>
      <c r="O147" s="48">
        <f t="shared" ref="O147:R147" si="181">SUM(O148:O150)</f>
        <v>17094.523193530971</v>
      </c>
      <c r="P147" s="48">
        <f t="shared" si="181"/>
        <v>61325.177364259995</v>
      </c>
      <c r="Q147" s="48">
        <f t="shared" si="181"/>
        <v>39680.46042626175</v>
      </c>
      <c r="R147" s="48">
        <f t="shared" si="181"/>
        <v>139813.82885000002</v>
      </c>
      <c r="S147" s="65">
        <f t="shared" si="122"/>
        <v>-56.919544254538721</v>
      </c>
      <c r="T147" s="65">
        <f t="shared" si="123"/>
        <v>-56.137974427370111</v>
      </c>
    </row>
    <row r="148" spans="1:20" x14ac:dyDescent="0.35">
      <c r="A148" s="49" t="s">
        <v>47</v>
      </c>
      <c r="B148" s="50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65">
        <v>0</v>
      </c>
      <c r="I148" s="65">
        <v>0</v>
      </c>
      <c r="J148" s="65" t="str">
        <f t="shared" ref="J148" si="182">IFERROR(B148/F148*100-100,"0.00")</f>
        <v>0.00</v>
      </c>
      <c r="K148" s="65" t="str">
        <f t="shared" ref="K148" si="183">IFERROR(C148/G148*100-100,"0.00")</f>
        <v>0.00</v>
      </c>
      <c r="N148" s="49" t="s">
        <v>47</v>
      </c>
      <c r="O148" s="50">
        <v>397.35088883943774</v>
      </c>
      <c r="P148" s="50">
        <v>1425.4632000000001</v>
      </c>
      <c r="Q148" s="50">
        <v>154.8351261705796</v>
      </c>
      <c r="R148" s="50">
        <v>545.56050000000005</v>
      </c>
      <c r="S148" s="65">
        <f t="shared" si="122"/>
        <v>156.6283883165388</v>
      </c>
      <c r="T148" s="65">
        <f t="shared" si="123"/>
        <v>161.28416555084175</v>
      </c>
    </row>
    <row r="149" spans="1:20" x14ac:dyDescent="0.35">
      <c r="A149" s="49" t="s">
        <v>48</v>
      </c>
      <c r="B149" s="50">
        <v>289.67155572294001</v>
      </c>
      <c r="C149" s="50">
        <v>1031.9106611300001</v>
      </c>
      <c r="D149" s="50">
        <v>157.38196759059841</v>
      </c>
      <c r="E149" s="50">
        <v>561.91066112999999</v>
      </c>
      <c r="F149" s="50">
        <v>104.1826798938795</v>
      </c>
      <c r="G149" s="50">
        <v>374.56590999999997</v>
      </c>
      <c r="H149" s="65">
        <f t="shared" si="118"/>
        <v>84.056382162199014</v>
      </c>
      <c r="I149" s="65">
        <f t="shared" si="118"/>
        <v>83.643189658447142</v>
      </c>
      <c r="J149" s="65">
        <f t="shared" si="119"/>
        <v>178.04195094424477</v>
      </c>
      <c r="K149" s="65">
        <f t="shared" si="120"/>
        <v>175.49508206179263</v>
      </c>
      <c r="N149" s="49" t="s">
        <v>48</v>
      </c>
      <c r="O149" s="50">
        <v>3329.499799890541</v>
      </c>
      <c r="P149" s="50">
        <v>11944.303064259999</v>
      </c>
      <c r="Q149" s="50">
        <v>2971.2129917459511</v>
      </c>
      <c r="R149" s="50">
        <v>10469.048499999999</v>
      </c>
      <c r="S149" s="65">
        <f t="shared" si="122"/>
        <v>12.058603982276367</v>
      </c>
      <c r="T149" s="65">
        <f t="shared" si="123"/>
        <v>14.091582098029249</v>
      </c>
    </row>
    <row r="150" spans="1:20" x14ac:dyDescent="0.35">
      <c r="A150" s="49" t="s">
        <v>49</v>
      </c>
      <c r="B150" s="50">
        <v>88.99898871582289</v>
      </c>
      <c r="C150" s="50">
        <v>317.0453</v>
      </c>
      <c r="D150" s="50">
        <v>1291.8659424637151</v>
      </c>
      <c r="E150" s="50">
        <v>4612.4295999999995</v>
      </c>
      <c r="F150" s="50">
        <v>486.84366123328505</v>
      </c>
      <c r="G150" s="50">
        <v>1750.3393000000001</v>
      </c>
      <c r="H150" s="65">
        <f t="shared" si="118"/>
        <v>-93.110818561708257</v>
      </c>
      <c r="I150" s="65">
        <f t="shared" si="118"/>
        <v>-93.126284247243575</v>
      </c>
      <c r="J150" s="65">
        <f t="shared" si="119"/>
        <v>-81.719185068494397</v>
      </c>
      <c r="K150" s="65">
        <f t="shared" si="120"/>
        <v>-81.886637636485688</v>
      </c>
      <c r="N150" s="49" t="s">
        <v>49</v>
      </c>
      <c r="O150" s="50">
        <v>13367.672504800992</v>
      </c>
      <c r="P150" s="50">
        <v>47955.411099999998</v>
      </c>
      <c r="Q150" s="50">
        <v>36554.412308345221</v>
      </c>
      <c r="R150" s="50">
        <v>128799.21985000002</v>
      </c>
      <c r="S150" s="65">
        <f t="shared" si="122"/>
        <v>-63.430755247707246</v>
      </c>
      <c r="T150" s="65">
        <f t="shared" si="123"/>
        <v>-62.76731244502178</v>
      </c>
    </row>
    <row r="151" spans="1:20" x14ac:dyDescent="0.35">
      <c r="A151" s="47" t="s">
        <v>50</v>
      </c>
      <c r="B151" s="48">
        <v>7640.8632348231649</v>
      </c>
      <c r="C151" s="48">
        <v>27219.407899999998</v>
      </c>
      <c r="D151" s="48">
        <v>5381.7400006970674</v>
      </c>
      <c r="E151" s="48">
        <v>19214.762200000001</v>
      </c>
      <c r="F151" s="48">
        <v>3357.93897853095</v>
      </c>
      <c r="G151" s="48">
        <v>12072.731</v>
      </c>
      <c r="H151" s="65">
        <f t="shared" si="118"/>
        <v>41.977561789188712</v>
      </c>
      <c r="I151" s="65">
        <f t="shared" si="118"/>
        <v>41.658833019541589</v>
      </c>
      <c r="J151" s="65">
        <f t="shared" si="119"/>
        <v>127.54622057384535</v>
      </c>
      <c r="K151" s="65">
        <f t="shared" si="120"/>
        <v>125.46189341914436</v>
      </c>
      <c r="N151" s="47" t="s">
        <v>50</v>
      </c>
      <c r="O151" s="48">
        <v>64870.195271162695</v>
      </c>
      <c r="P151" s="48">
        <v>232716.41949999996</v>
      </c>
      <c r="Q151" s="48">
        <v>65358.848198426887</v>
      </c>
      <c r="R151" s="48">
        <v>230291.45119999998</v>
      </c>
      <c r="S151" s="65">
        <f t="shared" si="122"/>
        <v>-0.74764617298741598</v>
      </c>
      <c r="T151" s="65">
        <f t="shared" si="123"/>
        <v>1.0529997042286965</v>
      </c>
    </row>
    <row r="152" spans="1:20" x14ac:dyDescent="0.35">
      <c r="A152" s="47" t="s">
        <v>51</v>
      </c>
      <c r="B152" s="48">
        <v>2.7698029955310002</v>
      </c>
      <c r="C152" s="48">
        <v>9.8670000000000009</v>
      </c>
      <c r="D152" s="48">
        <v>2.4110437571796002</v>
      </c>
      <c r="E152" s="48">
        <v>8.6082999999999998</v>
      </c>
      <c r="F152" s="48">
        <v>2.1274003430700001</v>
      </c>
      <c r="G152" s="48">
        <v>7.6486000000000001</v>
      </c>
      <c r="H152" s="65">
        <f t="shared" si="118"/>
        <v>14.879831080754457</v>
      </c>
      <c r="I152" s="65">
        <f t="shared" si="118"/>
        <v>14.62193464447104</v>
      </c>
      <c r="J152" s="65">
        <f t="shared" ref="J152" si="184">IFERROR(B152/F152*100-100,"0.00")</f>
        <v>30.196603782340475</v>
      </c>
      <c r="K152" s="65">
        <f t="shared" ref="K152" si="185">IFERROR(C152/G152*100-100,"0.00")</f>
        <v>29.004000732160137</v>
      </c>
      <c r="N152" s="47" t="s">
        <v>51</v>
      </c>
      <c r="O152" s="48">
        <v>57.399605146964376</v>
      </c>
      <c r="P152" s="48">
        <v>205.91630000000001</v>
      </c>
      <c r="Q152" s="48">
        <v>50.071617730566722</v>
      </c>
      <c r="R152" s="48">
        <v>176.42699999999999</v>
      </c>
      <c r="S152" s="65">
        <f t="shared" si="122"/>
        <v>14.635012305432696</v>
      </c>
      <c r="T152" s="65">
        <f t="shared" si="123"/>
        <v>16.714731872105745</v>
      </c>
    </row>
    <row r="153" spans="1:20" ht="31" x14ac:dyDescent="0.35">
      <c r="A153" s="54" t="s">
        <v>52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66" t="str">
        <f t="shared" si="118"/>
        <v>0.00</v>
      </c>
      <c r="I153" s="66" t="str">
        <f t="shared" si="118"/>
        <v>0.00</v>
      </c>
      <c r="J153" s="66" t="str">
        <f t="shared" si="119"/>
        <v>0.00</v>
      </c>
      <c r="K153" s="66" t="str">
        <f t="shared" si="120"/>
        <v>0.00</v>
      </c>
      <c r="N153" s="54" t="s">
        <v>52</v>
      </c>
      <c r="O153" s="55">
        <v>0</v>
      </c>
      <c r="P153" s="55">
        <v>0</v>
      </c>
      <c r="Q153" s="55">
        <v>0</v>
      </c>
      <c r="R153" s="55">
        <v>0</v>
      </c>
      <c r="S153" s="66" t="str">
        <f t="shared" si="122"/>
        <v>0.00</v>
      </c>
      <c r="T153" s="66" t="str">
        <f t="shared" si="123"/>
        <v>0.00</v>
      </c>
    </row>
    <row r="154" spans="1:20" x14ac:dyDescent="0.35">
      <c r="A154" s="45"/>
      <c r="B154" s="61"/>
      <c r="C154" s="61"/>
      <c r="D154" s="61"/>
      <c r="E154" s="61"/>
      <c r="F154" s="61"/>
      <c r="G154" s="61"/>
      <c r="J154" s="16" t="s">
        <v>100</v>
      </c>
      <c r="N154" s="45"/>
      <c r="O154" s="61"/>
      <c r="P154" s="61"/>
      <c r="Q154" s="61"/>
      <c r="R154" s="61"/>
      <c r="S154" s="16" t="s">
        <v>100</v>
      </c>
    </row>
    <row r="155" spans="1:20" x14ac:dyDescent="0.35">
      <c r="A155" s="25"/>
      <c r="B155" s="97" t="s">
        <v>92</v>
      </c>
      <c r="C155" s="97"/>
      <c r="D155" s="97"/>
      <c r="E155" s="97"/>
      <c r="F155" s="97"/>
      <c r="G155" s="97"/>
      <c r="H155" s="26"/>
      <c r="I155" s="27" t="s">
        <v>9</v>
      </c>
      <c r="J155" s="28"/>
      <c r="K155" s="28"/>
      <c r="N155" s="25"/>
      <c r="O155" s="97" t="s">
        <v>92</v>
      </c>
      <c r="P155" s="97"/>
      <c r="Q155" s="97"/>
      <c r="R155" s="97"/>
      <c r="S155" s="26"/>
      <c r="T155" s="27" t="s">
        <v>9</v>
      </c>
    </row>
    <row r="156" spans="1:20" x14ac:dyDescent="0.35">
      <c r="A156" s="28"/>
      <c r="B156" s="29"/>
      <c r="C156" s="29"/>
      <c r="D156" s="29"/>
      <c r="E156" s="29"/>
      <c r="F156" s="29"/>
      <c r="G156" s="29"/>
      <c r="H156" s="30"/>
      <c r="I156" s="28" t="s">
        <v>8</v>
      </c>
      <c r="J156" s="31"/>
      <c r="K156" s="31"/>
      <c r="N156" s="28"/>
      <c r="O156" s="29"/>
      <c r="P156" s="29"/>
      <c r="Q156" s="29"/>
      <c r="R156" s="29"/>
      <c r="S156" s="30"/>
      <c r="T156" s="28" t="s">
        <v>8</v>
      </c>
    </row>
    <row r="157" spans="1:20" x14ac:dyDescent="0.35">
      <c r="A157" s="32"/>
      <c r="B157" s="81"/>
      <c r="C157" s="82"/>
      <c r="D157" s="95"/>
      <c r="E157" s="95"/>
      <c r="F157" s="81"/>
      <c r="G157" s="82"/>
      <c r="H157" s="81" t="s">
        <v>111</v>
      </c>
      <c r="I157" s="96"/>
      <c r="J157" s="96"/>
      <c r="K157" s="96"/>
      <c r="N157" s="32"/>
      <c r="O157" s="81"/>
      <c r="P157" s="82"/>
      <c r="Q157" s="95"/>
      <c r="R157" s="95"/>
      <c r="S157" s="81" t="s">
        <v>112</v>
      </c>
      <c r="T157" s="96"/>
    </row>
    <row r="158" spans="1:20" x14ac:dyDescent="0.35">
      <c r="A158" s="33"/>
      <c r="B158" s="95" t="s">
        <v>113</v>
      </c>
      <c r="C158" s="95"/>
      <c r="D158" s="83" t="s">
        <v>118</v>
      </c>
      <c r="E158" s="84"/>
      <c r="F158" s="95" t="s">
        <v>114</v>
      </c>
      <c r="G158" s="95"/>
      <c r="H158" s="87" t="s">
        <v>3</v>
      </c>
      <c r="I158" s="98"/>
      <c r="J158" s="98"/>
      <c r="K158" s="98"/>
      <c r="N158" s="33"/>
      <c r="O158" s="83" t="s">
        <v>115</v>
      </c>
      <c r="P158" s="84"/>
      <c r="Q158" s="83" t="s">
        <v>116</v>
      </c>
      <c r="R158" s="84"/>
      <c r="S158" s="83" t="s">
        <v>3</v>
      </c>
      <c r="T158" s="95"/>
    </row>
    <row r="159" spans="1:20" x14ac:dyDescent="0.35">
      <c r="A159" s="34" t="s">
        <v>0</v>
      </c>
      <c r="B159" s="35"/>
      <c r="C159" s="29"/>
      <c r="D159" s="35"/>
      <c r="E159" s="36"/>
      <c r="F159" s="35"/>
      <c r="G159" s="36"/>
      <c r="H159" s="87" t="s">
        <v>110</v>
      </c>
      <c r="I159" s="98"/>
      <c r="J159" s="99" t="s">
        <v>114</v>
      </c>
      <c r="K159" s="100"/>
      <c r="N159" s="34" t="s">
        <v>0</v>
      </c>
      <c r="O159" s="85"/>
      <c r="P159" s="86"/>
      <c r="Q159" s="85"/>
      <c r="R159" s="86"/>
      <c r="S159" s="87" t="s">
        <v>117</v>
      </c>
      <c r="T159" s="98"/>
    </row>
    <row r="160" spans="1:20" x14ac:dyDescent="0.35">
      <c r="A160" s="33"/>
      <c r="B160" s="37" t="s">
        <v>1</v>
      </c>
      <c r="C160" s="38" t="s">
        <v>2</v>
      </c>
      <c r="D160" s="37" t="s">
        <v>1</v>
      </c>
      <c r="E160" s="39" t="s">
        <v>2</v>
      </c>
      <c r="F160" s="37" t="s">
        <v>1</v>
      </c>
      <c r="G160" s="39" t="s">
        <v>2</v>
      </c>
      <c r="H160" s="40" t="s">
        <v>1</v>
      </c>
      <c r="I160" s="40" t="s">
        <v>2</v>
      </c>
      <c r="J160" s="40" t="s">
        <v>1</v>
      </c>
      <c r="K160" s="40" t="s">
        <v>2</v>
      </c>
      <c r="N160" s="33"/>
      <c r="O160" s="37" t="s">
        <v>1</v>
      </c>
      <c r="P160" s="38" t="s">
        <v>2</v>
      </c>
      <c r="Q160" s="37" t="s">
        <v>1</v>
      </c>
      <c r="R160" s="39" t="s">
        <v>2</v>
      </c>
      <c r="S160" s="40" t="s">
        <v>1</v>
      </c>
      <c r="T160" s="40" t="s">
        <v>2</v>
      </c>
    </row>
    <row r="161" spans="1:20" ht="18" x14ac:dyDescent="0.4">
      <c r="A161" s="57" t="s">
        <v>53</v>
      </c>
      <c r="B161" s="44">
        <f t="shared" ref="B161:G161" si="186">SUM(B162:B163)</f>
        <v>22743.177502367136</v>
      </c>
      <c r="C161" s="44">
        <f t="shared" si="186"/>
        <v>81019.095140676378</v>
      </c>
      <c r="D161" s="44">
        <f t="shared" si="186"/>
        <v>21600.90742875409</v>
      </c>
      <c r="E161" s="44">
        <f t="shared" si="186"/>
        <v>77123.067909999998</v>
      </c>
      <c r="F161" s="44">
        <f t="shared" si="186"/>
        <v>14651.757804871788</v>
      </c>
      <c r="G161" s="44">
        <f t="shared" si="186"/>
        <v>52677.172451999999</v>
      </c>
      <c r="H161" s="65">
        <f t="shared" ref="H161:I200" si="187">IFERROR(B161/D161*100-100,"0.00")</f>
        <v>5.2880652230957281</v>
      </c>
      <c r="I161" s="65">
        <f t="shared" si="187"/>
        <v>5.0517015677111061</v>
      </c>
      <c r="J161" s="65">
        <f t="shared" ref="J161:J200" si="188">IFERROR(B161/F161*100-100,"0.00")</f>
        <v>55.224907517956041</v>
      </c>
      <c r="K161" s="65">
        <f t="shared" ref="K161:K200" si="189">IFERROR(C161/G161*100-100,"0.00")</f>
        <v>53.803044790420074</v>
      </c>
      <c r="N161" s="57" t="s">
        <v>53</v>
      </c>
      <c r="O161" s="44">
        <f t="shared" ref="O161:R161" si="190">SUM(O162:O163)</f>
        <v>167991.49384858189</v>
      </c>
      <c r="P161" s="44">
        <f t="shared" si="190"/>
        <v>602655.48440975952</v>
      </c>
      <c r="Q161" s="44">
        <f t="shared" si="190"/>
        <v>117872.34754564587</v>
      </c>
      <c r="R161" s="44">
        <f t="shared" si="190"/>
        <v>415322.40424779837</v>
      </c>
      <c r="S161" s="65">
        <f t="shared" ref="S161:S200" si="191">IFERROR(O161/Q161*100-100,"0.00")</f>
        <v>42.519850793272326</v>
      </c>
      <c r="T161" s="65">
        <f t="shared" ref="T161:T200" si="192">IFERROR(P161/R161*100-100,"0.00")</f>
        <v>45.105459817715627</v>
      </c>
    </row>
    <row r="162" spans="1:20" ht="31" x14ac:dyDescent="0.35">
      <c r="A162" s="45" t="s">
        <v>54</v>
      </c>
      <c r="B162" s="46">
        <v>22743.177502367136</v>
      </c>
      <c r="C162" s="46">
        <v>81019.095140676378</v>
      </c>
      <c r="D162" s="46">
        <v>21600.90742875409</v>
      </c>
      <c r="E162" s="46">
        <v>77123.067909999998</v>
      </c>
      <c r="F162" s="46">
        <v>10158.217718911039</v>
      </c>
      <c r="G162" s="46">
        <v>36521.637452000003</v>
      </c>
      <c r="H162" s="65">
        <f t="shared" si="187"/>
        <v>5.2880652230957281</v>
      </c>
      <c r="I162" s="65">
        <f t="shared" si="187"/>
        <v>5.0517015677111061</v>
      </c>
      <c r="J162" s="65">
        <f t="shared" si="188"/>
        <v>123.88944726029365</v>
      </c>
      <c r="K162" s="65">
        <f t="shared" si="189"/>
        <v>121.83861620979869</v>
      </c>
      <c r="N162" s="45" t="s">
        <v>54</v>
      </c>
      <c r="O162" s="46">
        <v>167991.49384858189</v>
      </c>
      <c r="P162" s="46">
        <v>602655.48440975952</v>
      </c>
      <c r="Q162" s="46">
        <v>80063.555559512854</v>
      </c>
      <c r="R162" s="46">
        <v>282103.38624779839</v>
      </c>
      <c r="S162" s="65">
        <f t="shared" si="191"/>
        <v>109.82267484200153</v>
      </c>
      <c r="T162" s="65">
        <f t="shared" si="192"/>
        <v>113.62929826031566</v>
      </c>
    </row>
    <row r="163" spans="1:20" ht="31" x14ac:dyDescent="0.35">
      <c r="A163" s="45" t="s">
        <v>55</v>
      </c>
      <c r="B163" s="77">
        <v>0</v>
      </c>
      <c r="C163" s="77">
        <v>0</v>
      </c>
      <c r="D163" s="77">
        <v>0</v>
      </c>
      <c r="E163" s="77">
        <v>0</v>
      </c>
      <c r="F163" s="77">
        <v>4493.5400859607498</v>
      </c>
      <c r="G163" s="77">
        <v>16155.535</v>
      </c>
      <c r="H163" s="65" t="str">
        <f t="shared" ref="H163" si="193">IFERROR(B163/D163*100-100,"0.00")</f>
        <v>0.00</v>
      </c>
      <c r="I163" s="65" t="str">
        <f t="shared" ref="I163" si="194">IFERROR(C163/E163*100-100,"0.00")</f>
        <v>0.00</v>
      </c>
      <c r="J163" s="65">
        <f t="shared" ref="J163" si="195">IFERROR(B163/F163*100-100,"0.00")</f>
        <v>-100</v>
      </c>
      <c r="K163" s="65">
        <f t="shared" ref="K163" si="196">IFERROR(C163/G163*100-100,"0.00")</f>
        <v>-100</v>
      </c>
      <c r="N163" s="45" t="s">
        <v>55</v>
      </c>
      <c r="O163" s="46">
        <v>0</v>
      </c>
      <c r="P163" s="46">
        <v>0</v>
      </c>
      <c r="Q163" s="46">
        <v>37808.791986133008</v>
      </c>
      <c r="R163" s="46">
        <v>133219.01800000001</v>
      </c>
      <c r="S163" s="65">
        <f t="shared" si="191"/>
        <v>-100</v>
      </c>
      <c r="T163" s="65">
        <f t="shared" si="192"/>
        <v>-100</v>
      </c>
    </row>
    <row r="164" spans="1:20" ht="35.5" x14ac:dyDescent="0.4">
      <c r="A164" s="43" t="s">
        <v>56</v>
      </c>
      <c r="B164" s="44">
        <v>6567.3035663701712</v>
      </c>
      <c r="C164" s="44">
        <v>23395.015600000002</v>
      </c>
      <c r="D164" s="44">
        <v>6767.9899471589624</v>
      </c>
      <c r="E164" s="44">
        <v>24164.176899999999</v>
      </c>
      <c r="F164" s="44">
        <v>3896.5743449159208</v>
      </c>
      <c r="G164" s="44">
        <v>14009.275984</v>
      </c>
      <c r="H164" s="65">
        <f t="shared" si="187"/>
        <v>-2.9652287068339263</v>
      </c>
      <c r="I164" s="65">
        <f t="shared" si="187"/>
        <v>-3.1830643484487808</v>
      </c>
      <c r="J164" s="65">
        <f t="shared" si="188"/>
        <v>68.540440526661598</v>
      </c>
      <c r="K164" s="65">
        <f t="shared" si="189"/>
        <v>66.996607295904937</v>
      </c>
      <c r="N164" s="43" t="s">
        <v>56</v>
      </c>
      <c r="O164" s="44">
        <v>69440.355564897385</v>
      </c>
      <c r="P164" s="44">
        <v>249111.488694</v>
      </c>
      <c r="Q164" s="44">
        <v>33382.624051015373</v>
      </c>
      <c r="R164" s="44">
        <v>117623.44578400001</v>
      </c>
      <c r="S164" s="65">
        <f t="shared" si="191"/>
        <v>108.01347269399355</v>
      </c>
      <c r="T164" s="65">
        <f t="shared" si="192"/>
        <v>111.78727339059637</v>
      </c>
    </row>
    <row r="165" spans="1:20" ht="35.5" x14ac:dyDescent="0.4">
      <c r="A165" s="43" t="s">
        <v>57</v>
      </c>
      <c r="B165" s="44">
        <f t="shared" ref="B165:G165" si="197">B166+B169+B175</f>
        <v>8158.1727070315601</v>
      </c>
      <c r="C165" s="44">
        <f t="shared" si="197"/>
        <v>29062.243859999999</v>
      </c>
      <c r="D165" s="44">
        <f t="shared" si="197"/>
        <v>8685.0967894309779</v>
      </c>
      <c r="E165" s="44">
        <f t="shared" si="197"/>
        <v>31008.943105999992</v>
      </c>
      <c r="F165" s="44">
        <f t="shared" si="197"/>
        <v>7490.7330630775941</v>
      </c>
      <c r="G165" s="44">
        <f t="shared" si="197"/>
        <v>26931.283100000004</v>
      </c>
      <c r="H165" s="65">
        <f t="shared" si="187"/>
        <v>-6.0669914817833615</v>
      </c>
      <c r="I165" s="65">
        <f t="shared" si="187"/>
        <v>-6.2778639031503189</v>
      </c>
      <c r="J165" s="65">
        <f t="shared" si="188"/>
        <v>8.9102046266182953</v>
      </c>
      <c r="K165" s="65">
        <f t="shared" si="189"/>
        <v>7.9125853457757955</v>
      </c>
      <c r="N165" s="43" t="s">
        <v>57</v>
      </c>
      <c r="O165" s="44">
        <f t="shared" ref="O165:R165" si="198">O166+O169+O175</f>
        <v>118394.57619084956</v>
      </c>
      <c r="P165" s="44">
        <f t="shared" si="198"/>
        <v>424730.67553108698</v>
      </c>
      <c r="Q165" s="44">
        <f t="shared" si="198"/>
        <v>89142.984802598614</v>
      </c>
      <c r="R165" s="44">
        <f t="shared" si="198"/>
        <v>314094.692614</v>
      </c>
      <c r="S165" s="65">
        <f t="shared" si="191"/>
        <v>32.814238218550486</v>
      </c>
      <c r="T165" s="65">
        <f t="shared" si="192"/>
        <v>35.223767073661037</v>
      </c>
    </row>
    <row r="166" spans="1:20" x14ac:dyDescent="0.35">
      <c r="A166" s="47" t="s">
        <v>58</v>
      </c>
      <c r="B166" s="48">
        <f t="shared" ref="B166:G166" si="199">SUM(B167:B168)</f>
        <v>322.29633699922783</v>
      </c>
      <c r="C166" s="48">
        <f t="shared" si="199"/>
        <v>1148.1314600000001</v>
      </c>
      <c r="D166" s="48">
        <f t="shared" si="199"/>
        <v>600.18591504545361</v>
      </c>
      <c r="E166" s="48">
        <f t="shared" si="199"/>
        <v>2142.8812302144029</v>
      </c>
      <c r="F166" s="48">
        <f t="shared" si="199"/>
        <v>2262.0025142546251</v>
      </c>
      <c r="G166" s="48">
        <f t="shared" si="199"/>
        <v>8132.5324999999993</v>
      </c>
      <c r="H166" s="65">
        <f t="shared" si="187"/>
        <v>-46.300583049367376</v>
      </c>
      <c r="I166" s="65">
        <f t="shared" si="187"/>
        <v>-46.421134134199058</v>
      </c>
      <c r="J166" s="65">
        <f t="shared" si="188"/>
        <v>-85.751725076864872</v>
      </c>
      <c r="K166" s="65">
        <f t="shared" si="189"/>
        <v>-85.882239511492884</v>
      </c>
      <c r="N166" s="47" t="s">
        <v>58</v>
      </c>
      <c r="O166" s="48">
        <f t="shared" ref="O166:R166" si="200">SUM(O167:O168)</f>
        <v>31851.159667455733</v>
      </c>
      <c r="P166" s="48">
        <f t="shared" si="200"/>
        <v>114263.3809525182</v>
      </c>
      <c r="Q166" s="48">
        <f t="shared" si="200"/>
        <v>15595.027254289211</v>
      </c>
      <c r="R166" s="48">
        <f t="shared" si="200"/>
        <v>54948.971055769834</v>
      </c>
      <c r="S166" s="65">
        <f t="shared" si="191"/>
        <v>104.23920489587783</v>
      </c>
      <c r="T166" s="65">
        <f t="shared" si="192"/>
        <v>107.94453245821086</v>
      </c>
    </row>
    <row r="167" spans="1:20" x14ac:dyDescent="0.35">
      <c r="A167" s="49" t="s">
        <v>59</v>
      </c>
      <c r="B167" s="50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65" t="str">
        <f t="shared" ref="H167" si="201">IFERROR(B167/D167*100-100,"0.00")</f>
        <v>0.00</v>
      </c>
      <c r="I167" s="65" t="str">
        <f t="shared" ref="I167" si="202">IFERROR(C167/E167*100-100,"0.00")</f>
        <v>0.00</v>
      </c>
      <c r="J167" s="65" t="str">
        <f t="shared" ref="J167" si="203">IFERROR(B167/F167*100-100,"0.00")</f>
        <v>0.00</v>
      </c>
      <c r="K167" s="65" t="str">
        <f t="shared" ref="K167" si="204">IFERROR(C167/G167*100-100,"0.00")</f>
        <v>0.00</v>
      </c>
      <c r="N167" s="49" t="s">
        <v>59</v>
      </c>
      <c r="O167" s="50">
        <v>0.14076982054950002</v>
      </c>
      <c r="P167" s="50">
        <v>0.505</v>
      </c>
      <c r="Q167" s="50">
        <v>10.289050917565495</v>
      </c>
      <c r="R167" s="50">
        <v>36.253399999999999</v>
      </c>
      <c r="S167" s="65">
        <f t="shared" ref="S167" si="205">IFERROR(O167/Q167*100-100,"0.00")</f>
        <v>-98.631848343668153</v>
      </c>
      <c r="T167" s="65">
        <f t="shared" ref="T167" si="206">IFERROR(P167/R167*100-100,"0.00")</f>
        <v>-98.607027202965796</v>
      </c>
    </row>
    <row r="168" spans="1:20" ht="31" x14ac:dyDescent="0.35">
      <c r="A168" s="49" t="s">
        <v>60</v>
      </c>
      <c r="B168" s="74">
        <v>322.29633699922783</v>
      </c>
      <c r="C168" s="74">
        <v>1148.1314600000001</v>
      </c>
      <c r="D168" s="74">
        <v>600.18591504545361</v>
      </c>
      <c r="E168" s="74">
        <v>2142.8812302144029</v>
      </c>
      <c r="F168" s="74">
        <v>2262.0025142546251</v>
      </c>
      <c r="G168" s="74">
        <v>8132.5324999999993</v>
      </c>
      <c r="H168" s="65">
        <f t="shared" si="187"/>
        <v>-46.300583049367376</v>
      </c>
      <c r="I168" s="65">
        <f t="shared" si="187"/>
        <v>-46.421134134199058</v>
      </c>
      <c r="J168" s="65">
        <f t="shared" si="188"/>
        <v>-85.751725076864872</v>
      </c>
      <c r="K168" s="65">
        <f t="shared" si="189"/>
        <v>-85.882239511492884</v>
      </c>
      <c r="N168" s="49" t="s">
        <v>60</v>
      </c>
      <c r="O168" s="50">
        <v>31851.018897635182</v>
      </c>
      <c r="P168" s="50">
        <v>114262.8759525182</v>
      </c>
      <c r="Q168" s="50">
        <v>15584.738203371646</v>
      </c>
      <c r="R168" s="50">
        <v>54912.717655769833</v>
      </c>
      <c r="S168" s="65">
        <f t="shared" si="191"/>
        <v>104.37314045316745</v>
      </c>
      <c r="T168" s="65">
        <f t="shared" si="192"/>
        <v>108.08089788743553</v>
      </c>
    </row>
    <row r="169" spans="1:20" x14ac:dyDescent="0.35">
      <c r="A169" s="47" t="s">
        <v>61</v>
      </c>
      <c r="B169" s="48">
        <f t="shared" ref="B169:G169" si="207">SUM(B170:B174)</f>
        <v>7774.0384338571903</v>
      </c>
      <c r="C169" s="48">
        <f t="shared" si="207"/>
        <v>27693.824199999999</v>
      </c>
      <c r="D169" s="48">
        <f t="shared" si="207"/>
        <v>7932.0872607789579</v>
      </c>
      <c r="E169" s="48">
        <f t="shared" si="207"/>
        <v>28320.4261903726</v>
      </c>
      <c r="F169" s="48">
        <f t="shared" si="207"/>
        <v>5073.1895358598949</v>
      </c>
      <c r="G169" s="48">
        <f t="shared" si="207"/>
        <v>18239.537100000001</v>
      </c>
      <c r="H169" s="65">
        <f t="shared" si="187"/>
        <v>-1.9925250659212566</v>
      </c>
      <c r="I169" s="65">
        <f t="shared" si="187"/>
        <v>-2.2125443528304345</v>
      </c>
      <c r="J169" s="65">
        <f t="shared" si="188"/>
        <v>53.237689601508379</v>
      </c>
      <c r="K169" s="65">
        <f t="shared" si="189"/>
        <v>51.834029823048496</v>
      </c>
      <c r="N169" s="47" t="s">
        <v>61</v>
      </c>
      <c r="O169" s="48">
        <f t="shared" ref="O169:R169" si="208">SUM(O170:O174)</f>
        <v>85347.0647839382</v>
      </c>
      <c r="P169" s="48">
        <f t="shared" si="208"/>
        <v>306175.48241267452</v>
      </c>
      <c r="Q169" s="48">
        <f t="shared" si="208"/>
        <v>72332.026953744484</v>
      </c>
      <c r="R169" s="48">
        <f t="shared" si="208"/>
        <v>254861.39848799014</v>
      </c>
      <c r="S169" s="65">
        <f t="shared" si="191"/>
        <v>17.993464829233517</v>
      </c>
      <c r="T169" s="65">
        <f t="shared" si="192"/>
        <v>20.134113768940367</v>
      </c>
    </row>
    <row r="170" spans="1:20" ht="31" x14ac:dyDescent="0.35">
      <c r="A170" s="49" t="s">
        <v>62</v>
      </c>
      <c r="B170" s="50">
        <v>33.065698748159498</v>
      </c>
      <c r="C170" s="50">
        <v>117.7915</v>
      </c>
      <c r="D170" s="50">
        <v>43.827847714455594</v>
      </c>
      <c r="E170" s="50">
        <v>156.48129999999998</v>
      </c>
      <c r="F170" s="50">
        <v>0</v>
      </c>
      <c r="G170" s="50">
        <v>0</v>
      </c>
      <c r="H170" s="65">
        <f t="shared" ref="H170:I170" si="209">IFERROR(B170/D170*100-100,"0.00")</f>
        <v>-24.555504154374546</v>
      </c>
      <c r="I170" s="65">
        <f t="shared" si="209"/>
        <v>-24.724871278548932</v>
      </c>
      <c r="J170" s="65">
        <v>100</v>
      </c>
      <c r="K170" s="65">
        <v>100</v>
      </c>
      <c r="N170" s="49" t="s">
        <v>62</v>
      </c>
      <c r="O170" s="50">
        <v>418.9293413178047</v>
      </c>
      <c r="P170" s="50">
        <v>1502.8741000000002</v>
      </c>
      <c r="Q170" s="50">
        <v>251.81976314503697</v>
      </c>
      <c r="R170" s="50">
        <v>887.28519999999992</v>
      </c>
      <c r="S170" s="65">
        <f t="shared" ref="S170" si="210">IFERROR(O170/Q170*100-100,"0.00")</f>
        <v>66.360787606856746</v>
      </c>
      <c r="T170" s="65">
        <f t="shared" ref="T170" si="211">IFERROR(P170/R170*100-100,"0.00")</f>
        <v>69.378921230738484</v>
      </c>
    </row>
    <row r="171" spans="1:20" ht="31" x14ac:dyDescent="0.35">
      <c r="A171" s="49" t="s">
        <v>63</v>
      </c>
      <c r="B171" s="50">
        <v>3546.6417845085139</v>
      </c>
      <c r="C171" s="50">
        <v>12634.369500000001</v>
      </c>
      <c r="D171" s="50">
        <v>4435.9551161302488</v>
      </c>
      <c r="E171" s="50">
        <v>15837.9674</v>
      </c>
      <c r="F171" s="50">
        <v>2494.5383917560448</v>
      </c>
      <c r="G171" s="50">
        <v>8968.5640999999996</v>
      </c>
      <c r="H171" s="65">
        <f t="shared" si="187"/>
        <v>-20.047843324382782</v>
      </c>
      <c r="I171" s="65">
        <f t="shared" si="187"/>
        <v>-20.227329802434113</v>
      </c>
      <c r="J171" s="65">
        <f t="shared" si="188"/>
        <v>42.176275828404272</v>
      </c>
      <c r="K171" s="65">
        <f t="shared" si="189"/>
        <v>40.873938783578552</v>
      </c>
      <c r="N171" s="49" t="s">
        <v>63</v>
      </c>
      <c r="O171" s="50">
        <v>45994.726334639898</v>
      </c>
      <c r="P171" s="50">
        <v>165002.24769999998</v>
      </c>
      <c r="Q171" s="50">
        <v>37824.867680978263</v>
      </c>
      <c r="R171" s="50">
        <v>133275.66059999997</v>
      </c>
      <c r="S171" s="65">
        <f t="shared" si="191"/>
        <v>21.599173122210729</v>
      </c>
      <c r="T171" s="65">
        <f t="shared" si="192"/>
        <v>23.805237173215716</v>
      </c>
    </row>
    <row r="172" spans="1:20" ht="31" x14ac:dyDescent="0.35">
      <c r="A172" s="49" t="s">
        <v>64</v>
      </c>
      <c r="B172" s="50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65" t="str">
        <f t="shared" ref="H172" si="212">IFERROR(B172/D172*100-100,"0.00")</f>
        <v>0.00</v>
      </c>
      <c r="I172" s="65" t="str">
        <f t="shared" ref="I172" si="213">IFERROR(C172/E172*100-100,"0.00")</f>
        <v>0.00</v>
      </c>
      <c r="J172" s="65" t="str">
        <f t="shared" ref="J172" si="214">IFERROR(B172/F172*100-100,"0.00")</f>
        <v>0.00</v>
      </c>
      <c r="K172" s="65" t="str">
        <f t="shared" ref="K172" si="215">IFERROR(C172/G172*100-100,"0.00")</f>
        <v>0.00</v>
      </c>
      <c r="N172" s="49" t="s">
        <v>64</v>
      </c>
      <c r="O172" s="50">
        <v>71.36054269440001</v>
      </c>
      <c r="P172" s="50">
        <v>256</v>
      </c>
      <c r="Q172" s="50">
        <v>48.430064924286519</v>
      </c>
      <c r="R172" s="50">
        <v>170.643</v>
      </c>
      <c r="S172" s="65">
        <f t="shared" si="191"/>
        <v>47.347608982069346</v>
      </c>
      <c r="T172" s="65">
        <f t="shared" si="192"/>
        <v>50.020803666133389</v>
      </c>
    </row>
    <row r="173" spans="1:20" ht="31" x14ac:dyDescent="0.35">
      <c r="A173" s="49" t="s">
        <v>65</v>
      </c>
      <c r="B173" s="50">
        <v>3587.2929032997395</v>
      </c>
      <c r="C173" s="50">
        <v>12779.1829</v>
      </c>
      <c r="D173" s="50">
        <v>3077.0576590741321</v>
      </c>
      <c r="E173" s="50">
        <v>10986.210999999999</v>
      </c>
      <c r="F173" s="50">
        <v>1976.69097042012</v>
      </c>
      <c r="G173" s="50">
        <v>7106.7575999999999</v>
      </c>
      <c r="H173" s="65">
        <f t="shared" si="187"/>
        <v>16.581920157425117</v>
      </c>
      <c r="I173" s="65">
        <f t="shared" si="187"/>
        <v>16.320202661317907</v>
      </c>
      <c r="J173" s="65">
        <f t="shared" si="188"/>
        <v>81.479703048236559</v>
      </c>
      <c r="K173" s="65">
        <f t="shared" si="189"/>
        <v>79.817345958162406</v>
      </c>
      <c r="N173" s="49" t="s">
        <v>65</v>
      </c>
      <c r="O173" s="50">
        <v>33419.001954701351</v>
      </c>
      <c r="P173" s="50">
        <v>119887.8845</v>
      </c>
      <c r="Q173" s="50">
        <v>27807.470565634951</v>
      </c>
      <c r="R173" s="50">
        <v>97979.430900000007</v>
      </c>
      <c r="S173" s="65">
        <f t="shared" si="191"/>
        <v>20.179941846279419</v>
      </c>
      <c r="T173" s="65">
        <f t="shared" si="192"/>
        <v>22.360258065144563</v>
      </c>
    </row>
    <row r="174" spans="1:20" x14ac:dyDescent="0.35">
      <c r="A174" s="49" t="s">
        <v>66</v>
      </c>
      <c r="B174" s="74">
        <v>607.03804730077775</v>
      </c>
      <c r="C174" s="74">
        <v>2162.4802999999993</v>
      </c>
      <c r="D174" s="74">
        <v>375.24663786012155</v>
      </c>
      <c r="E174" s="74">
        <v>1339.7664903726018</v>
      </c>
      <c r="F174" s="74">
        <v>601.96017368373055</v>
      </c>
      <c r="G174" s="74">
        <v>2164.2154000000019</v>
      </c>
      <c r="H174" s="65">
        <f t="shared" si="187"/>
        <v>61.770416055548964</v>
      </c>
      <c r="I174" s="65">
        <f t="shared" si="187"/>
        <v>61.407253841570054</v>
      </c>
      <c r="J174" s="65">
        <f t="shared" si="188"/>
        <v>0.84355640772260188</v>
      </c>
      <c r="K174" s="65">
        <f t="shared" si="189"/>
        <v>-8.0172241635594332E-2</v>
      </c>
      <c r="N174" s="49" t="s">
        <v>66</v>
      </c>
      <c r="O174" s="50">
        <v>5443.0466105847463</v>
      </c>
      <c r="P174" s="50">
        <v>19526.476112674562</v>
      </c>
      <c r="Q174" s="50">
        <v>6399.4388790619441</v>
      </c>
      <c r="R174" s="50">
        <v>22548.378787990136</v>
      </c>
      <c r="S174" s="65">
        <f t="shared" si="191"/>
        <v>-14.94493949471692</v>
      </c>
      <c r="T174" s="65">
        <f t="shared" si="192"/>
        <v>-13.401862296748007</v>
      </c>
    </row>
    <row r="175" spans="1:20" x14ac:dyDescent="0.35">
      <c r="A175" s="47" t="s">
        <v>67</v>
      </c>
      <c r="B175" s="48">
        <f t="shared" ref="B175:G175" si="216">SUM(B176:B177)</f>
        <v>61.837936175142602</v>
      </c>
      <c r="C175" s="48">
        <f t="shared" si="216"/>
        <v>220.28820000000002</v>
      </c>
      <c r="D175" s="48">
        <f t="shared" si="216"/>
        <v>152.82361360656583</v>
      </c>
      <c r="E175" s="48">
        <f t="shared" si="216"/>
        <v>545.63568541298957</v>
      </c>
      <c r="F175" s="48">
        <f t="shared" si="216"/>
        <v>155.54101296307499</v>
      </c>
      <c r="G175" s="48">
        <f t="shared" si="216"/>
        <v>559.21349999999995</v>
      </c>
      <c r="H175" s="65">
        <f t="shared" si="187"/>
        <v>-59.536399699106553</v>
      </c>
      <c r="I175" s="65">
        <f t="shared" si="187"/>
        <v>-59.627237387660095</v>
      </c>
      <c r="J175" s="65">
        <f t="shared" si="188"/>
        <v>-60.24332425440565</v>
      </c>
      <c r="K175" s="65">
        <f t="shared" si="189"/>
        <v>-60.607496063667988</v>
      </c>
      <c r="N175" s="47" t="s">
        <v>67</v>
      </c>
      <c r="O175" s="48">
        <f t="shared" ref="O175:R175" si="217">SUM(O176:O177)</f>
        <v>1196.3517394556304</v>
      </c>
      <c r="P175" s="48">
        <f t="shared" si="217"/>
        <v>4291.8121658942418</v>
      </c>
      <c r="Q175" s="48">
        <f t="shared" si="217"/>
        <v>1215.9305945649319</v>
      </c>
      <c r="R175" s="48">
        <f t="shared" si="217"/>
        <v>4284.3230702400397</v>
      </c>
      <c r="S175" s="65">
        <f t="shared" si="191"/>
        <v>-1.6101951210715981</v>
      </c>
      <c r="T175" s="65">
        <f t="shared" si="192"/>
        <v>0.17480230905609062</v>
      </c>
    </row>
    <row r="176" spans="1:20" x14ac:dyDescent="0.35">
      <c r="A176" s="49" t="s">
        <v>68</v>
      </c>
      <c r="B176" s="46">
        <v>61.837936175142602</v>
      </c>
      <c r="C176" s="46">
        <v>220.28820000000002</v>
      </c>
      <c r="D176" s="46">
        <v>152.82361360656583</v>
      </c>
      <c r="E176" s="46">
        <v>545.63568541298957</v>
      </c>
      <c r="F176" s="46">
        <v>149.20673587800002</v>
      </c>
      <c r="G176" s="46">
        <v>536.44000000000005</v>
      </c>
      <c r="H176" s="65">
        <f t="shared" si="187"/>
        <v>-59.536399699106553</v>
      </c>
      <c r="I176" s="65">
        <f t="shared" si="187"/>
        <v>-59.627237387660095</v>
      </c>
      <c r="J176" s="65">
        <f t="shared" si="188"/>
        <v>-58.555533159236958</v>
      </c>
      <c r="K176" s="65">
        <f t="shared" si="189"/>
        <v>-58.935165162925955</v>
      </c>
      <c r="N176" s="73" t="s">
        <v>68</v>
      </c>
      <c r="O176" s="46">
        <v>1141.1250682746027</v>
      </c>
      <c r="P176" s="46">
        <v>4093.6910854129892</v>
      </c>
      <c r="Q176" s="46">
        <v>1123.4276265690012</v>
      </c>
      <c r="R176" s="46">
        <v>3958.3895000000002</v>
      </c>
      <c r="S176" s="65">
        <f t="shared" si="191"/>
        <v>1.5753076822269634</v>
      </c>
      <c r="T176" s="65">
        <f t="shared" si="192"/>
        <v>3.4180968147017552</v>
      </c>
    </row>
    <row r="177" spans="1:20" x14ac:dyDescent="0.35">
      <c r="A177" s="49" t="s">
        <v>69</v>
      </c>
      <c r="B177" s="74">
        <v>0</v>
      </c>
      <c r="C177" s="74">
        <v>0</v>
      </c>
      <c r="D177" s="74">
        <v>0</v>
      </c>
      <c r="E177" s="74">
        <v>0</v>
      </c>
      <c r="F177" s="74">
        <v>6.3342770850749721</v>
      </c>
      <c r="G177" s="74">
        <v>22.773499999999899</v>
      </c>
      <c r="H177" s="65" t="str">
        <f t="shared" si="187"/>
        <v>0.00</v>
      </c>
      <c r="I177" s="65" t="str">
        <f t="shared" si="187"/>
        <v>0.00</v>
      </c>
      <c r="J177" s="65">
        <f t="shared" ref="J177" si="218">IFERROR(B177/F177*100-100,"0.00")</f>
        <v>-100</v>
      </c>
      <c r="K177" s="65">
        <f t="shared" ref="K177" si="219">IFERROR(C177/G177*100-100,"0.00")</f>
        <v>-100</v>
      </c>
      <c r="N177" s="73" t="s">
        <v>69</v>
      </c>
      <c r="O177" s="46">
        <v>55.226671181027818</v>
      </c>
      <c r="P177" s="46">
        <v>198.1210804812531</v>
      </c>
      <c r="Q177" s="46">
        <v>92.502967995930661</v>
      </c>
      <c r="R177" s="46">
        <v>325.93357024003916</v>
      </c>
      <c r="S177" s="65">
        <f t="shared" si="191"/>
        <v>-40.297406258945855</v>
      </c>
      <c r="T177" s="65">
        <f t="shared" si="192"/>
        <v>-39.214275984108184</v>
      </c>
    </row>
    <row r="178" spans="1:20" ht="18" x14ac:dyDescent="0.4">
      <c r="A178" s="43" t="s">
        <v>70</v>
      </c>
      <c r="B178" s="44">
        <f t="shared" ref="B178:G178" si="220">B179+B180+B186</f>
        <v>21898.448100124169</v>
      </c>
      <c r="C178" s="44">
        <f t="shared" si="220"/>
        <v>78009.875703272512</v>
      </c>
      <c r="D178" s="44">
        <f t="shared" si="220"/>
        <v>36408.235154792121</v>
      </c>
      <c r="E178" s="44">
        <f t="shared" si="220"/>
        <v>129990.59421867252</v>
      </c>
      <c r="F178" s="44">
        <f t="shared" si="220"/>
        <v>39490.142165278507</v>
      </c>
      <c r="G178" s="44">
        <f t="shared" si="220"/>
        <v>141978.12007939999</v>
      </c>
      <c r="H178" s="65">
        <f t="shared" si="187"/>
        <v>-39.853035976554729</v>
      </c>
      <c r="I178" s="65">
        <f t="shared" si="187"/>
        <v>-39.988061311541593</v>
      </c>
      <c r="J178" s="65">
        <f t="shared" si="188"/>
        <v>-44.547051746553954</v>
      </c>
      <c r="K178" s="65">
        <f t="shared" si="189"/>
        <v>-45.055001672337823</v>
      </c>
      <c r="N178" s="43" t="s">
        <v>70</v>
      </c>
      <c r="O178" s="44">
        <f t="shared" ref="O178:R178" si="221">O179+O180+O186</f>
        <v>299022.61097710097</v>
      </c>
      <c r="P178" s="44">
        <f t="shared" si="221"/>
        <v>1072718.6974734857</v>
      </c>
      <c r="Q178" s="44">
        <f t="shared" si="221"/>
        <v>337584.59880949312</v>
      </c>
      <c r="R178" s="44">
        <f t="shared" si="221"/>
        <v>1189477.0074066138</v>
      </c>
      <c r="S178" s="65">
        <f t="shared" si="191"/>
        <v>-11.422910869862761</v>
      </c>
      <c r="T178" s="65">
        <f t="shared" si="192"/>
        <v>-9.8159366852910637</v>
      </c>
    </row>
    <row r="179" spans="1:20" ht="31" x14ac:dyDescent="0.35">
      <c r="A179" s="47" t="s">
        <v>71</v>
      </c>
      <c r="B179" s="48">
        <v>116.79584632903567</v>
      </c>
      <c r="C179" s="48">
        <v>416.0673584323506</v>
      </c>
      <c r="D179" s="48">
        <v>150.91464987273977</v>
      </c>
      <c r="E179" s="48">
        <v>538.81999305528723</v>
      </c>
      <c r="F179" s="48">
        <v>81.751985205117279</v>
      </c>
      <c r="G179" s="48">
        <v>293.92128100229678</v>
      </c>
      <c r="H179" s="65">
        <f t="shared" si="187"/>
        <v>-22.608012921525585</v>
      </c>
      <c r="I179" s="65">
        <f t="shared" si="187"/>
        <v>-22.781752014599292</v>
      </c>
      <c r="J179" s="65">
        <f t="shared" si="188"/>
        <v>42.866067455111533</v>
      </c>
      <c r="K179" s="65">
        <f t="shared" si="189"/>
        <v>41.557411907543838</v>
      </c>
      <c r="N179" s="47" t="s">
        <v>71</v>
      </c>
      <c r="O179" s="48">
        <v>1072.2636806272046</v>
      </c>
      <c r="P179" s="48">
        <v>3846.6565958740339</v>
      </c>
      <c r="Q179" s="48">
        <v>1358.2377016712744</v>
      </c>
      <c r="R179" s="48">
        <v>4785.7411814053194</v>
      </c>
      <c r="S179" s="65">
        <f t="shared" si="191"/>
        <v>-21.054784497013046</v>
      </c>
      <c r="T179" s="65">
        <f t="shared" si="192"/>
        <v>-19.62255270259989</v>
      </c>
    </row>
    <row r="180" spans="1:20" ht="31" x14ac:dyDescent="0.35">
      <c r="A180" s="47" t="s">
        <v>72</v>
      </c>
      <c r="B180" s="48">
        <f t="shared" ref="B180:G180" si="222">B181+B185</f>
        <v>3061.0760576979847</v>
      </c>
      <c r="C180" s="48">
        <f t="shared" si="222"/>
        <v>10904.615783158129</v>
      </c>
      <c r="D180" s="48">
        <f t="shared" si="222"/>
        <v>5007.9826134256409</v>
      </c>
      <c r="E180" s="48">
        <f t="shared" si="222"/>
        <v>17880.312873948656</v>
      </c>
      <c r="F180" s="48">
        <f t="shared" si="222"/>
        <v>4467.4645079673382</v>
      </c>
      <c r="G180" s="48">
        <f t="shared" si="222"/>
        <v>16061.785994792735</v>
      </c>
      <c r="H180" s="65">
        <f t="shared" si="187"/>
        <v>-38.876064595517867</v>
      </c>
      <c r="I180" s="65">
        <f t="shared" si="187"/>
        <v>-39.013283156549292</v>
      </c>
      <c r="J180" s="65">
        <f t="shared" si="188"/>
        <v>-31.480685470722392</v>
      </c>
      <c r="K180" s="65">
        <f t="shared" si="189"/>
        <v>-32.108323528321009</v>
      </c>
      <c r="N180" s="47" t="s">
        <v>72</v>
      </c>
      <c r="O180" s="48">
        <f t="shared" ref="O180:R180" si="223">O181+O185</f>
        <v>46194.768764080247</v>
      </c>
      <c r="P180" s="48">
        <f t="shared" si="223"/>
        <v>165719.88324484215</v>
      </c>
      <c r="Q180" s="48">
        <f t="shared" si="223"/>
        <v>42077.30300453573</v>
      </c>
      <c r="R180" s="48">
        <f t="shared" si="223"/>
        <v>148259.08715646371</v>
      </c>
      <c r="S180" s="65">
        <f t="shared" si="191"/>
        <v>9.7854792620636175</v>
      </c>
      <c r="T180" s="65">
        <f t="shared" si="192"/>
        <v>11.777218127581861</v>
      </c>
    </row>
    <row r="181" spans="1:20" ht="46.5" x14ac:dyDescent="0.35">
      <c r="A181" s="51" t="s">
        <v>73</v>
      </c>
      <c r="B181" s="52">
        <f t="shared" ref="B181:G181" si="224">SUM(B182:B184)</f>
        <v>651.18547772980423</v>
      </c>
      <c r="C181" s="52">
        <f t="shared" si="224"/>
        <v>2319.7487760418107</v>
      </c>
      <c r="D181" s="52">
        <f t="shared" si="224"/>
        <v>1980.6282934963117</v>
      </c>
      <c r="E181" s="52">
        <f t="shared" si="224"/>
        <v>7071.5608076930666</v>
      </c>
      <c r="F181" s="52">
        <f t="shared" si="224"/>
        <v>2740.0466395610724</v>
      </c>
      <c r="G181" s="52">
        <f t="shared" si="224"/>
        <v>9851.2350040818019</v>
      </c>
      <c r="H181" s="65">
        <f t="shared" si="187"/>
        <v>-67.122277316341041</v>
      </c>
      <c r="I181" s="65">
        <f t="shared" si="187"/>
        <v>-67.196085289711661</v>
      </c>
      <c r="J181" s="65">
        <f t="shared" si="188"/>
        <v>-76.23451118211193</v>
      </c>
      <c r="K181" s="65">
        <f t="shared" si="189"/>
        <v>-76.452203453875214</v>
      </c>
      <c r="N181" s="51" t="s">
        <v>73</v>
      </c>
      <c r="O181" s="52">
        <f t="shared" ref="O181:R181" si="225">SUM(O182:O184)</f>
        <v>18585.997675615003</v>
      </c>
      <c r="P181" s="52">
        <f t="shared" si="225"/>
        <v>66675.717774926961</v>
      </c>
      <c r="Q181" s="52">
        <f t="shared" si="225"/>
        <v>25848.840263525293</v>
      </c>
      <c r="R181" s="52">
        <f t="shared" si="225"/>
        <v>91078.210528616793</v>
      </c>
      <c r="S181" s="65">
        <f t="shared" si="191"/>
        <v>-28.097363416952675</v>
      </c>
      <c r="T181" s="65">
        <f t="shared" si="192"/>
        <v>-26.792898775742373</v>
      </c>
    </row>
    <row r="182" spans="1:20" x14ac:dyDescent="0.35">
      <c r="A182" s="58" t="s">
        <v>74</v>
      </c>
      <c r="B182" s="70">
        <v>338.96546422594315</v>
      </c>
      <c r="C182" s="71">
        <v>1207.512679029431</v>
      </c>
      <c r="D182" s="70">
        <v>263.92212325159232</v>
      </c>
      <c r="E182" s="71">
        <v>942.29762807969053</v>
      </c>
      <c r="F182" s="70">
        <v>166.8556690170432</v>
      </c>
      <c r="G182" s="71">
        <v>599.89285712067033</v>
      </c>
      <c r="H182" s="65">
        <f t="shared" si="187"/>
        <v>28.433895593820068</v>
      </c>
      <c r="I182" s="65">
        <f t="shared" si="187"/>
        <v>28.145571319140714</v>
      </c>
      <c r="J182" s="65">
        <f t="shared" si="188"/>
        <v>103.14890481264985</v>
      </c>
      <c r="K182" s="65">
        <f t="shared" si="189"/>
        <v>101.28805747499271</v>
      </c>
      <c r="N182" s="58" t="s">
        <v>74</v>
      </c>
      <c r="O182" s="46">
        <v>6204.7686444979481</v>
      </c>
      <c r="P182" s="46">
        <v>22259.090430321594</v>
      </c>
      <c r="Q182" s="46">
        <v>8584.8029972906425</v>
      </c>
      <c r="R182" s="46">
        <v>30248.494197909626</v>
      </c>
      <c r="S182" s="65">
        <f t="shared" si="191"/>
        <v>-27.723808613241701</v>
      </c>
      <c r="T182" s="65">
        <f t="shared" si="192"/>
        <v>-26.412566904372227</v>
      </c>
    </row>
    <row r="183" spans="1:20" ht="46.5" x14ac:dyDescent="0.35">
      <c r="A183" s="58" t="s">
        <v>75</v>
      </c>
      <c r="B183" s="70">
        <v>41.83250000634775</v>
      </c>
      <c r="C183" s="71">
        <v>149.02189008698889</v>
      </c>
      <c r="D183" s="70">
        <v>0.3006433662275409</v>
      </c>
      <c r="E183" s="71">
        <v>1.073405773657121</v>
      </c>
      <c r="F183" s="70">
        <v>9.6476276070321081</v>
      </c>
      <c r="G183" s="71">
        <v>34.685923011867146</v>
      </c>
      <c r="H183" s="65">
        <f t="shared" ref="H183" si="226">IFERROR(B183/D183*100-100,"0.00")</f>
        <v>13814.326642646412</v>
      </c>
      <c r="I183" s="65">
        <f t="shared" ref="I183" si="227">IFERROR(C183/E183*100-100,"0.00")</f>
        <v>13783.090043317683</v>
      </c>
      <c r="J183" s="65">
        <f t="shared" ref="J183" si="228">IFERROR(B183/F183*100-100,"0.00")</f>
        <v>333.60400826267636</v>
      </c>
      <c r="K183" s="65">
        <f t="shared" ref="K183" si="229">IFERROR(C183/G183*100-100,"0.00")</f>
        <v>329.6321883549237</v>
      </c>
      <c r="N183" s="58" t="s">
        <v>75</v>
      </c>
      <c r="O183" s="46">
        <v>151.09191375972534</v>
      </c>
      <c r="P183" s="46">
        <v>542.02964918770226</v>
      </c>
      <c r="Q183" s="46">
        <v>100.26396119292245</v>
      </c>
      <c r="R183" s="46">
        <v>353.27937628396484</v>
      </c>
      <c r="S183" s="65">
        <f t="shared" si="191"/>
        <v>50.694139710880279</v>
      </c>
      <c r="T183" s="65">
        <f t="shared" si="192"/>
        <v>53.428047481611429</v>
      </c>
    </row>
    <row r="184" spans="1:20" ht="46.5" x14ac:dyDescent="0.35">
      <c r="A184" s="58" t="s">
        <v>76</v>
      </c>
      <c r="B184" s="46">
        <v>270.38751349751334</v>
      </c>
      <c r="C184" s="46">
        <v>963.21420692539084</v>
      </c>
      <c r="D184" s="46">
        <v>1716.4055268784919</v>
      </c>
      <c r="E184" s="46">
        <v>6128.1897738397192</v>
      </c>
      <c r="F184" s="46">
        <v>2563.5433429369973</v>
      </c>
      <c r="G184" s="46">
        <v>9216.656223949265</v>
      </c>
      <c r="H184" s="65">
        <f t="shared" si="187"/>
        <v>-84.246874688801057</v>
      </c>
      <c r="I184" s="65">
        <f t="shared" si="187"/>
        <v>-84.282239250533635</v>
      </c>
      <c r="J184" s="65">
        <f t="shared" si="188"/>
        <v>-89.452586622243885</v>
      </c>
      <c r="K184" s="65">
        <f t="shared" si="189"/>
        <v>-89.549201103731079</v>
      </c>
      <c r="N184" s="58" t="s">
        <v>76</v>
      </c>
      <c r="O184" s="46">
        <v>12230.13711735733</v>
      </c>
      <c r="P184" s="46">
        <v>43874.597695417666</v>
      </c>
      <c r="Q184" s="46">
        <v>17163.77330504173</v>
      </c>
      <c r="R184" s="46">
        <v>60476.436954423203</v>
      </c>
      <c r="S184" s="65">
        <f t="shared" si="191"/>
        <v>-28.744473024676822</v>
      </c>
      <c r="T184" s="65">
        <f t="shared" si="192"/>
        <v>-27.451748309043339</v>
      </c>
    </row>
    <row r="185" spans="1:20" ht="46.5" x14ac:dyDescent="0.35">
      <c r="A185" s="51" t="s">
        <v>77</v>
      </c>
      <c r="B185" s="52">
        <v>2409.8905799681802</v>
      </c>
      <c r="C185" s="52">
        <v>8584.8670071163197</v>
      </c>
      <c r="D185" s="52">
        <v>3027.354319929329</v>
      </c>
      <c r="E185" s="52">
        <v>10808.752066255591</v>
      </c>
      <c r="F185" s="52">
        <v>1727.4178684062661</v>
      </c>
      <c r="G185" s="52">
        <v>6210.5509907109326</v>
      </c>
      <c r="H185" s="65">
        <f t="shared" si="187"/>
        <v>-20.396150390997605</v>
      </c>
      <c r="I185" s="65">
        <f t="shared" si="187"/>
        <v>-20.574854946318311</v>
      </c>
      <c r="J185" s="65">
        <f t="shared" si="188"/>
        <v>39.508258195312663</v>
      </c>
      <c r="K185" s="65">
        <f t="shared" si="189"/>
        <v>38.230360236259713</v>
      </c>
      <c r="N185" s="51" t="s">
        <v>77</v>
      </c>
      <c r="O185" s="52">
        <v>27608.771088465241</v>
      </c>
      <c r="P185" s="52">
        <v>99044.165469915184</v>
      </c>
      <c r="Q185" s="52">
        <v>16228.462741010433</v>
      </c>
      <c r="R185" s="52">
        <v>57180.876627846905</v>
      </c>
      <c r="S185" s="65">
        <f t="shared" si="191"/>
        <v>70.125609116974402</v>
      </c>
      <c r="T185" s="65">
        <f t="shared" si="192"/>
        <v>73.2120444996483</v>
      </c>
    </row>
    <row r="186" spans="1:20" ht="31" x14ac:dyDescent="0.35">
      <c r="A186" s="47" t="s">
        <v>97</v>
      </c>
      <c r="B186" s="48">
        <v>18720.57619609715</v>
      </c>
      <c r="C186" s="48">
        <v>66689.192561682037</v>
      </c>
      <c r="D186" s="48">
        <v>31249.337891493738</v>
      </c>
      <c r="E186" s="48">
        <v>111571.46135166858</v>
      </c>
      <c r="F186" s="48">
        <v>34940.925672106052</v>
      </c>
      <c r="G186" s="48">
        <v>125622.41280360497</v>
      </c>
      <c r="H186" s="65">
        <f t="shared" si="187"/>
        <v>-40.092886892195544</v>
      </c>
      <c r="I186" s="65">
        <f t="shared" si="187"/>
        <v>-40.227373780217427</v>
      </c>
      <c r="J186" s="65">
        <f t="shared" si="188"/>
        <v>-46.422208811021534</v>
      </c>
      <c r="K186" s="65">
        <f t="shared" si="189"/>
        <v>-46.912982266992195</v>
      </c>
      <c r="N186" s="47" t="s">
        <v>97</v>
      </c>
      <c r="O186" s="48">
        <v>251755.57853239353</v>
      </c>
      <c r="P186" s="48">
        <v>903152.15763276955</v>
      </c>
      <c r="Q186" s="48">
        <v>294149.05810328614</v>
      </c>
      <c r="R186" s="48">
        <v>1036432.1790687448</v>
      </c>
      <c r="S186" s="65">
        <f t="shared" si="191"/>
        <v>-14.412243861752145</v>
      </c>
      <c r="T186" s="65">
        <f t="shared" si="192"/>
        <v>-12.859502447688371</v>
      </c>
    </row>
    <row r="187" spans="1:20" ht="46.5" x14ac:dyDescent="0.35">
      <c r="A187" s="49" t="s">
        <v>78</v>
      </c>
      <c r="B187" s="46">
        <v>3170.8380677592359</v>
      </c>
      <c r="C187" s="46">
        <v>11295.62617451874</v>
      </c>
      <c r="D187" s="46">
        <v>5830.0270756625096</v>
      </c>
      <c r="E187" s="46">
        <v>20815.309521438579</v>
      </c>
      <c r="F187" s="46">
        <v>4736.8805344570837</v>
      </c>
      <c r="G187" s="46">
        <v>17030.41205848688</v>
      </c>
      <c r="H187" s="65">
        <f t="shared" si="187"/>
        <v>-45.611949539721309</v>
      </c>
      <c r="I187" s="65">
        <f t="shared" si="187"/>
        <v>-45.734046554124539</v>
      </c>
      <c r="J187" s="65">
        <f t="shared" si="188"/>
        <v>-33.060628303925327</v>
      </c>
      <c r="K187" s="65">
        <f t="shared" si="189"/>
        <v>-33.67379405896574</v>
      </c>
      <c r="N187" s="49" t="s">
        <v>78</v>
      </c>
      <c r="O187" s="46">
        <v>44629.205786289996</v>
      </c>
      <c r="P187" s="46">
        <v>160103.55653008254</v>
      </c>
      <c r="Q187" s="46">
        <v>52185.358037605241</v>
      </c>
      <c r="R187" s="46">
        <v>183874.74940479366</v>
      </c>
      <c r="S187" s="65">
        <f t="shared" si="191"/>
        <v>-14.479448901874377</v>
      </c>
      <c r="T187" s="65">
        <f t="shared" si="192"/>
        <v>-12.927926728198941</v>
      </c>
    </row>
    <row r="188" spans="1:20" ht="46.5" x14ac:dyDescent="0.35">
      <c r="A188" s="49" t="s">
        <v>98</v>
      </c>
      <c r="B188" s="46">
        <v>2531.8132170407466</v>
      </c>
      <c r="C188" s="46">
        <v>9019.1977742994131</v>
      </c>
      <c r="D188" s="46">
        <v>3083.9777827236953</v>
      </c>
      <c r="E188" s="46">
        <v>11010.918349352391</v>
      </c>
      <c r="F188" s="46">
        <v>0</v>
      </c>
      <c r="G188" s="46">
        <v>0</v>
      </c>
      <c r="H188" s="65">
        <f t="shared" si="187"/>
        <v>-17.904297779839723</v>
      </c>
      <c r="I188" s="65">
        <f t="shared" si="187"/>
        <v>-18.088596353728491</v>
      </c>
      <c r="J188" s="65">
        <v>100</v>
      </c>
      <c r="K188" s="65">
        <v>100</v>
      </c>
      <c r="N188" s="49" t="s">
        <v>98</v>
      </c>
      <c r="O188" s="46">
        <v>20086.083211544428</v>
      </c>
      <c r="P188" s="46">
        <v>72057.1496236518</v>
      </c>
      <c r="Q188" s="46">
        <v>1348.9733156582909</v>
      </c>
      <c r="R188" s="46">
        <v>4753.0981811350312</v>
      </c>
      <c r="S188" s="65">
        <f t="shared" ref="S188" si="230">IFERROR(O188/Q188*100-100,"0.00")</f>
        <v>1388.9904031750652</v>
      </c>
      <c r="T188" s="65">
        <f t="shared" ref="T188" si="231">IFERROR(P188/R188*100-100,"0.00")</f>
        <v>1416.0038122007545</v>
      </c>
    </row>
    <row r="189" spans="1:20" ht="31" x14ac:dyDescent="0.35">
      <c r="A189" s="49" t="s">
        <v>79</v>
      </c>
      <c r="B189" s="46">
        <v>3537.3688593998913</v>
      </c>
      <c r="C189" s="46">
        <v>12601.336121021639</v>
      </c>
      <c r="D189" s="46">
        <v>3854.0467024676191</v>
      </c>
      <c r="E189" s="46">
        <v>13760.34347367535</v>
      </c>
      <c r="F189" s="46">
        <v>4210.2864567398519</v>
      </c>
      <c r="G189" s="46">
        <v>15137.158879343489</v>
      </c>
      <c r="H189" s="65">
        <f t="shared" si="187"/>
        <v>-8.2167619521831341</v>
      </c>
      <c r="I189" s="65">
        <f t="shared" si="187"/>
        <v>-8.4228083032301129</v>
      </c>
      <c r="J189" s="65">
        <f t="shared" si="188"/>
        <v>-15.982703415886348</v>
      </c>
      <c r="K189" s="65">
        <f t="shared" si="189"/>
        <v>-16.752303246167884</v>
      </c>
      <c r="N189" s="49" t="s">
        <v>79</v>
      </c>
      <c r="O189" s="46">
        <v>38083.169602691276</v>
      </c>
      <c r="P189" s="46">
        <v>136620.19724317538</v>
      </c>
      <c r="Q189" s="46">
        <v>33568.06044149465</v>
      </c>
      <c r="R189" s="46">
        <v>118276.82962789998</v>
      </c>
      <c r="S189" s="65">
        <f t="shared" si="191"/>
        <v>13.450610794347057</v>
      </c>
      <c r="T189" s="65">
        <f t="shared" si="192"/>
        <v>15.508842833362891</v>
      </c>
    </row>
    <row r="190" spans="1:20" x14ac:dyDescent="0.35">
      <c r="A190" s="49" t="s">
        <v>99</v>
      </c>
      <c r="B190" s="46">
        <v>396.16982747499696</v>
      </c>
      <c r="C190" s="46">
        <v>1411.294483399314</v>
      </c>
      <c r="D190" s="46">
        <v>7.5042787879047186</v>
      </c>
      <c r="E190" s="46">
        <v>26.792994900054051</v>
      </c>
      <c r="F190" s="46">
        <v>481.71683077625693</v>
      </c>
      <c r="G190" s="46">
        <v>1731.906908766558</v>
      </c>
      <c r="H190" s="65">
        <f t="shared" si="187"/>
        <v>5179.2525260860166</v>
      </c>
      <c r="I190" s="65">
        <f t="shared" si="187"/>
        <v>5167.4010078524925</v>
      </c>
      <c r="J190" s="65">
        <f t="shared" si="188"/>
        <v>-17.75877400077681</v>
      </c>
      <c r="K190" s="65">
        <f t="shared" si="189"/>
        <v>-18.512104995041568</v>
      </c>
      <c r="N190" s="49" t="s">
        <v>99</v>
      </c>
      <c r="O190" s="46">
        <v>2250.1849395758863</v>
      </c>
      <c r="P190" s="74">
        <v>8072.350948875729</v>
      </c>
      <c r="Q190" s="46">
        <v>3157.3037005516221</v>
      </c>
      <c r="R190" s="46">
        <v>11124.737830013713</v>
      </c>
      <c r="S190" s="65">
        <f t="shared" si="191"/>
        <v>-28.730804731177756</v>
      </c>
      <c r="T190" s="65">
        <f t="shared" si="192"/>
        <v>-27.437832044031381</v>
      </c>
    </row>
    <row r="191" spans="1:20" ht="31" x14ac:dyDescent="0.35">
      <c r="A191" s="49" t="s">
        <v>80</v>
      </c>
      <c r="B191" s="46">
        <v>9084.3862244222782</v>
      </c>
      <c r="C191" s="46">
        <v>32361.738008442921</v>
      </c>
      <c r="D191" s="46">
        <v>18473.782051852013</v>
      </c>
      <c r="E191" s="46">
        <v>65958.097012302213</v>
      </c>
      <c r="F191" s="46">
        <v>25512.04185013286</v>
      </c>
      <c r="G191" s="46">
        <v>91722.934957008038</v>
      </c>
      <c r="H191" s="65">
        <f t="shared" si="187"/>
        <v>-50.825520194379685</v>
      </c>
      <c r="I191" s="65">
        <f t="shared" si="187"/>
        <v>-50.935913141328271</v>
      </c>
      <c r="J191" s="65">
        <f t="shared" si="188"/>
        <v>-64.391771235766583</v>
      </c>
      <c r="K191" s="65">
        <f t="shared" si="189"/>
        <v>-64.71794320187054</v>
      </c>
      <c r="N191" s="49" t="s">
        <v>80</v>
      </c>
      <c r="O191" s="46">
        <v>146706.93499229191</v>
      </c>
      <c r="P191" s="46">
        <v>526298.90328698407</v>
      </c>
      <c r="Q191" s="46">
        <v>203889.36260797631</v>
      </c>
      <c r="R191" s="46">
        <v>718402.76402490225</v>
      </c>
      <c r="S191" s="65">
        <f t="shared" si="191"/>
        <v>-28.045812142554311</v>
      </c>
      <c r="T191" s="65">
        <f t="shared" si="192"/>
        <v>-26.740412253099194</v>
      </c>
    </row>
    <row r="192" spans="1:20" ht="35.5" x14ac:dyDescent="0.4">
      <c r="A192" s="43" t="s">
        <v>81</v>
      </c>
      <c r="B192" s="44">
        <f t="shared" ref="B192:G192" si="232">B193+B196</f>
        <v>721.04273998324777</v>
      </c>
      <c r="C192" s="44">
        <f t="shared" si="232"/>
        <v>2568.6046000000001</v>
      </c>
      <c r="D192" s="44">
        <f t="shared" si="232"/>
        <v>617.55949303525438</v>
      </c>
      <c r="E192" s="44">
        <f t="shared" si="232"/>
        <v>2204.9112</v>
      </c>
      <c r="F192" s="44">
        <f t="shared" si="232"/>
        <v>79.486798376384982</v>
      </c>
      <c r="G192" s="44">
        <f t="shared" si="232"/>
        <v>285.77729999999997</v>
      </c>
      <c r="H192" s="65">
        <f t="shared" ref="H192:K195" si="233">IFERROR(B192/D192*100-100,"0.00")</f>
        <v>16.756806123954419</v>
      </c>
      <c r="I192" s="65">
        <f t="shared" si="233"/>
        <v>16.494696022225313</v>
      </c>
      <c r="J192" s="65">
        <f t="shared" ref="J192" si="234">IFERROR(B192/F192*100-100,"0.00")</f>
        <v>807.12263509340812</v>
      </c>
      <c r="K192" s="65">
        <f t="shared" ref="K192" si="235">IFERROR(C192/G192*100-100,"0.00")</f>
        <v>798.81337670976689</v>
      </c>
      <c r="N192" s="43" t="s">
        <v>81</v>
      </c>
      <c r="O192" s="44">
        <f t="shared" ref="O192:R192" si="236">O193+O196</f>
        <v>2707.94357790001</v>
      </c>
      <c r="P192" s="44">
        <f t="shared" si="236"/>
        <v>9714.5219160000015</v>
      </c>
      <c r="Q192" s="44">
        <f t="shared" si="236"/>
        <v>741.14841654598433</v>
      </c>
      <c r="R192" s="44">
        <f t="shared" si="236"/>
        <v>2611.4313379999999</v>
      </c>
      <c r="S192" s="65">
        <f t="shared" si="191"/>
        <v>265.3712964159044</v>
      </c>
      <c r="T192" s="65">
        <f t="shared" si="192"/>
        <v>271.99989808807305</v>
      </c>
    </row>
    <row r="193" spans="1:20" ht="31" x14ac:dyDescent="0.35">
      <c r="A193" s="47" t="s">
        <v>82</v>
      </c>
      <c r="B193" s="48">
        <f t="shared" ref="B193:G193" si="237">SUM(B194:B195)</f>
        <v>0</v>
      </c>
      <c r="C193" s="48">
        <f t="shared" si="237"/>
        <v>0</v>
      </c>
      <c r="D193" s="48">
        <f t="shared" si="237"/>
        <v>0</v>
      </c>
      <c r="E193" s="48">
        <f t="shared" si="237"/>
        <v>0</v>
      </c>
      <c r="F193" s="48">
        <f t="shared" si="237"/>
        <v>30.721111744949997</v>
      </c>
      <c r="G193" s="48">
        <f t="shared" si="237"/>
        <v>110.45099999999999</v>
      </c>
      <c r="H193" s="65" t="str">
        <f t="shared" si="233"/>
        <v>0.00</v>
      </c>
      <c r="I193" s="65" t="str">
        <f t="shared" si="233"/>
        <v>0.00</v>
      </c>
      <c r="J193" s="65">
        <f t="shared" si="233"/>
        <v>-100</v>
      </c>
      <c r="K193" s="65">
        <f t="shared" si="233"/>
        <v>-100</v>
      </c>
      <c r="N193" s="47" t="s">
        <v>82</v>
      </c>
      <c r="O193" s="48">
        <f t="shared" ref="O193:R193" si="238">SUM(O194:O195)</f>
        <v>0</v>
      </c>
      <c r="P193" s="48">
        <f t="shared" si="238"/>
        <v>0</v>
      </c>
      <c r="Q193" s="48">
        <f t="shared" si="238"/>
        <v>344.70445737643411</v>
      </c>
      <c r="R193" s="48">
        <f t="shared" si="238"/>
        <v>1214.56378</v>
      </c>
      <c r="S193" s="65">
        <f t="shared" si="191"/>
        <v>-100</v>
      </c>
      <c r="T193" s="65">
        <f t="shared" si="192"/>
        <v>-100</v>
      </c>
    </row>
    <row r="194" spans="1:20" x14ac:dyDescent="0.35">
      <c r="A194" s="49" t="s">
        <v>83</v>
      </c>
      <c r="B194" s="46">
        <v>0</v>
      </c>
      <c r="C194" s="46">
        <v>0</v>
      </c>
      <c r="D194" s="46">
        <v>0</v>
      </c>
      <c r="E194" s="46">
        <v>0</v>
      </c>
      <c r="F194" s="46">
        <v>5.9536391422500001</v>
      </c>
      <c r="G194" s="46">
        <v>21.405000000000001</v>
      </c>
      <c r="H194" s="65" t="str">
        <f t="shared" si="233"/>
        <v>0.00</v>
      </c>
      <c r="I194" s="65" t="str">
        <f t="shared" si="233"/>
        <v>0.00</v>
      </c>
      <c r="J194" s="65">
        <f t="shared" si="233"/>
        <v>-100</v>
      </c>
      <c r="K194" s="65">
        <f t="shared" si="233"/>
        <v>-100</v>
      </c>
      <c r="N194" s="49" t="s">
        <v>83</v>
      </c>
      <c r="O194" s="46">
        <v>0</v>
      </c>
      <c r="P194" s="46">
        <v>0</v>
      </c>
      <c r="Q194" s="46">
        <v>317.15027264748005</v>
      </c>
      <c r="R194" s="46">
        <v>1117.4767999999999</v>
      </c>
      <c r="S194" s="65">
        <f t="shared" ref="S194" si="239">IFERROR(O194/Q194*100-100,"0.00")</f>
        <v>-100</v>
      </c>
      <c r="T194" s="65">
        <f t="shared" ref="T194" si="240">IFERROR(P194/R194*100-100,"0.00")</f>
        <v>-100</v>
      </c>
    </row>
    <row r="195" spans="1:20" x14ac:dyDescent="0.35">
      <c r="A195" s="49" t="s">
        <v>84</v>
      </c>
      <c r="B195" s="74">
        <v>0</v>
      </c>
      <c r="C195" s="74">
        <v>0</v>
      </c>
      <c r="D195" s="74">
        <v>0</v>
      </c>
      <c r="E195" s="74">
        <v>0</v>
      </c>
      <c r="F195" s="74">
        <v>24.767472602699996</v>
      </c>
      <c r="G195" s="74">
        <v>89.045999999999992</v>
      </c>
      <c r="H195" s="65" t="str">
        <f t="shared" si="233"/>
        <v>0.00</v>
      </c>
      <c r="I195" s="65" t="str">
        <f t="shared" si="233"/>
        <v>0.00</v>
      </c>
      <c r="J195" s="65">
        <f t="shared" ref="J195" si="241">IFERROR(B195/F195*100-100,"0.00")</f>
        <v>-100</v>
      </c>
      <c r="K195" s="65">
        <f t="shared" ref="K195" si="242">IFERROR(C195/G195*100-100,"0.00")</f>
        <v>-100</v>
      </c>
      <c r="N195" s="49" t="s">
        <v>84</v>
      </c>
      <c r="O195" s="46">
        <v>0</v>
      </c>
      <c r="P195" s="46">
        <v>0</v>
      </c>
      <c r="Q195" s="46">
        <v>27.554184728954052</v>
      </c>
      <c r="R195" s="46">
        <v>97.086979999999997</v>
      </c>
      <c r="S195" s="65">
        <f t="shared" ref="S195" si="243">IFERROR(O195/Q195*100-100,"0.00")</f>
        <v>-100</v>
      </c>
      <c r="T195" s="65">
        <f t="shared" ref="T195" si="244">IFERROR(P195/R195*100-100,"0.00")</f>
        <v>-100</v>
      </c>
    </row>
    <row r="196" spans="1:20" ht="31" x14ac:dyDescent="0.35">
      <c r="A196" s="47" t="s">
        <v>85</v>
      </c>
      <c r="B196" s="48">
        <v>721.04273998324777</v>
      </c>
      <c r="C196" s="48">
        <v>2568.6046000000001</v>
      </c>
      <c r="D196" s="48">
        <v>617.55949303525438</v>
      </c>
      <c r="E196" s="48">
        <v>2204.9112</v>
      </c>
      <c r="F196" s="48">
        <v>48.765686631434988</v>
      </c>
      <c r="G196" s="48">
        <v>175.32629999999997</v>
      </c>
      <c r="H196" s="65">
        <f t="shared" ref="H196:I196" si="245">IFERROR(B196/D196*100-100,"0.00")</f>
        <v>16.756806123954419</v>
      </c>
      <c r="I196" s="65">
        <f t="shared" si="245"/>
        <v>16.494696022225313</v>
      </c>
      <c r="J196" s="65">
        <f t="shared" ref="J196" si="246">IFERROR(B196/F196*100-100,"0.00")</f>
        <v>1378.5862556038621</v>
      </c>
      <c r="K196" s="65">
        <f t="shared" ref="K196" si="247">IFERROR(C196/G196*100-100,"0.00")</f>
        <v>1365.0423809776403</v>
      </c>
      <c r="N196" s="47" t="s">
        <v>85</v>
      </c>
      <c r="O196" s="48">
        <v>2707.94357790001</v>
      </c>
      <c r="P196" s="48">
        <v>9714.5219160000015</v>
      </c>
      <c r="Q196" s="48">
        <v>396.44395916955023</v>
      </c>
      <c r="R196" s="48">
        <v>1396.8675579999999</v>
      </c>
      <c r="S196" s="65">
        <f t="shared" ref="S196" si="248">IFERROR(O196/Q196*100-100,"0.00")</f>
        <v>583.05835295673739</v>
      </c>
      <c r="T196" s="65">
        <f t="shared" ref="T196" si="249">IFERROR(P196/R196*100-100,"0.00")</f>
        <v>595.45046417349772</v>
      </c>
    </row>
    <row r="197" spans="1:20" ht="18" x14ac:dyDescent="0.4">
      <c r="A197" s="43" t="s">
        <v>86</v>
      </c>
      <c r="B197" s="44">
        <f t="shared" ref="B197:G197" si="250">SUM(B198:B200)</f>
        <v>14907.920316940968</v>
      </c>
      <c r="C197" s="44">
        <f t="shared" si="250"/>
        <v>53107.188491236586</v>
      </c>
      <c r="D197" s="44">
        <f t="shared" si="250"/>
        <v>17949.922931635469</v>
      </c>
      <c r="E197" s="44">
        <f t="shared" si="250"/>
        <v>64087.730101236579</v>
      </c>
      <c r="F197" s="44">
        <f t="shared" si="250"/>
        <v>11401.06013947423</v>
      </c>
      <c r="G197" s="44">
        <f t="shared" si="250"/>
        <v>40990.004005049326</v>
      </c>
      <c r="H197" s="65">
        <f t="shared" si="187"/>
        <v>-16.94716253813651</v>
      </c>
      <c r="I197" s="65">
        <f t="shared" si="187"/>
        <v>-17.133609807453794</v>
      </c>
      <c r="J197" s="65">
        <f t="shared" si="188"/>
        <v>30.759070950997199</v>
      </c>
      <c r="K197" s="65">
        <f t="shared" si="189"/>
        <v>29.56131569222245</v>
      </c>
      <c r="N197" s="43" t="s">
        <v>86</v>
      </c>
      <c r="O197" s="44">
        <f t="shared" ref="O197:R197" si="251">SUM(O198:O200)</f>
        <v>164614.2394277828</v>
      </c>
      <c r="P197" s="44">
        <f t="shared" si="251"/>
        <v>590539.86562267854</v>
      </c>
      <c r="Q197" s="44">
        <f t="shared" si="251"/>
        <v>114241.61561268907</v>
      </c>
      <c r="R197" s="44">
        <f t="shared" si="251"/>
        <v>402529.5453035839</v>
      </c>
      <c r="S197" s="65">
        <f t="shared" si="191"/>
        <v>44.093059735666714</v>
      </c>
      <c r="T197" s="65">
        <f t="shared" si="192"/>
        <v>46.707210070082937</v>
      </c>
    </row>
    <row r="198" spans="1:20" x14ac:dyDescent="0.35">
      <c r="A198" s="45" t="s">
        <v>87</v>
      </c>
      <c r="B198" s="46">
        <v>4277.7409794928953</v>
      </c>
      <c r="C198" s="46">
        <v>15238.798684512431</v>
      </c>
      <c r="D198" s="46">
        <v>5264.3798434390519</v>
      </c>
      <c r="E198" s="46">
        <v>18795.743906069918</v>
      </c>
      <c r="F198" s="46">
        <v>2701.8562149950176</v>
      </c>
      <c r="G198" s="46">
        <v>9713.9297327503155</v>
      </c>
      <c r="H198" s="65">
        <f t="shared" si="187"/>
        <v>-18.741787129509575</v>
      </c>
      <c r="I198" s="65">
        <f t="shared" si="187"/>
        <v>-18.924205603848449</v>
      </c>
      <c r="J198" s="65">
        <f t="shared" si="188"/>
        <v>58.326004017233885</v>
      </c>
      <c r="K198" s="65">
        <f t="shared" si="189"/>
        <v>56.875735194327518</v>
      </c>
      <c r="N198" s="45" t="s">
        <v>87</v>
      </c>
      <c r="O198" s="46">
        <v>47713.491048124371</v>
      </c>
      <c r="P198" s="46">
        <v>171168.17287431279</v>
      </c>
      <c r="Q198" s="46">
        <v>27223.227835843776</v>
      </c>
      <c r="R198" s="46">
        <v>95920.855667949058</v>
      </c>
      <c r="S198" s="65">
        <f t="shared" si="191"/>
        <v>75.267574204782051</v>
      </c>
      <c r="T198" s="65">
        <f t="shared" si="192"/>
        <v>78.447295619264196</v>
      </c>
    </row>
    <row r="199" spans="1:20" x14ac:dyDescent="0.35">
      <c r="A199" s="45" t="s">
        <v>88</v>
      </c>
      <c r="B199" s="46">
        <v>0</v>
      </c>
      <c r="C199" s="46">
        <v>0</v>
      </c>
      <c r="D199" s="46">
        <v>0</v>
      </c>
      <c r="E199" s="46">
        <v>0</v>
      </c>
      <c r="F199" s="46">
        <v>4295.5048989075494</v>
      </c>
      <c r="G199" s="46">
        <v>15443.543043888301</v>
      </c>
      <c r="H199" s="65" t="str">
        <f t="shared" ref="H199" si="252">IFERROR(B199/D199*100-100,"0.00")</f>
        <v>0.00</v>
      </c>
      <c r="I199" s="65" t="str">
        <f t="shared" ref="I199" si="253">IFERROR(C199/E199*100-100,"0.00")</f>
        <v>0.00</v>
      </c>
      <c r="J199" s="65">
        <f t="shared" ref="J199" si="254">IFERROR(B199/F199*100-100,"0.00")</f>
        <v>-100</v>
      </c>
      <c r="K199" s="65">
        <f t="shared" ref="K199" si="255">IFERROR(C199/G199*100-100,"0.00")</f>
        <v>-100</v>
      </c>
      <c r="N199" s="45" t="s">
        <v>88</v>
      </c>
      <c r="O199" s="46">
        <v>0</v>
      </c>
      <c r="P199" s="46">
        <v>0</v>
      </c>
      <c r="Q199" s="46">
        <v>12023.411635862543</v>
      </c>
      <c r="R199" s="46">
        <v>42364.40803839617</v>
      </c>
      <c r="S199" s="65">
        <f t="shared" si="191"/>
        <v>-100</v>
      </c>
      <c r="T199" s="65">
        <f t="shared" si="192"/>
        <v>-100</v>
      </c>
    </row>
    <row r="200" spans="1:20" x14ac:dyDescent="0.35">
      <c r="A200" s="59" t="s">
        <v>89</v>
      </c>
      <c r="B200" s="80">
        <v>10630.179337448073</v>
      </c>
      <c r="C200" s="80">
        <v>37868.389806724153</v>
      </c>
      <c r="D200" s="80">
        <v>12685.543088196415</v>
      </c>
      <c r="E200" s="80">
        <v>45291.986195166661</v>
      </c>
      <c r="F200" s="80">
        <v>4403.6990255716637</v>
      </c>
      <c r="G200" s="80">
        <v>15832.531228410709</v>
      </c>
      <c r="H200" s="66">
        <f t="shared" si="187"/>
        <v>-16.202410385258219</v>
      </c>
      <c r="I200" s="66">
        <f t="shared" si="187"/>
        <v>-16.390529566209921</v>
      </c>
      <c r="J200" s="66">
        <f t="shared" si="188"/>
        <v>141.39204963191423</v>
      </c>
      <c r="K200" s="66">
        <f t="shared" si="189"/>
        <v>139.18089445338447</v>
      </c>
      <c r="N200" s="59" t="s">
        <v>89</v>
      </c>
      <c r="O200" s="60">
        <v>116900.74837965843</v>
      </c>
      <c r="P200" s="60">
        <v>419371.69274836581</v>
      </c>
      <c r="Q200" s="60">
        <v>74994.976140982748</v>
      </c>
      <c r="R200" s="60">
        <v>264244.28159723867</v>
      </c>
      <c r="S200" s="66">
        <f t="shared" si="191"/>
        <v>55.878105967921357</v>
      </c>
      <c r="T200" s="66">
        <f t="shared" si="192"/>
        <v>58.70606175976684</v>
      </c>
    </row>
    <row r="201" spans="1:20" x14ac:dyDescent="0.35">
      <c r="A201" s="56" t="s">
        <v>90</v>
      </c>
      <c r="B201" s="56"/>
      <c r="C201" s="56"/>
      <c r="D201" s="56"/>
      <c r="E201" s="56"/>
      <c r="F201" s="56"/>
      <c r="G201" s="56"/>
      <c r="H201" s="56"/>
      <c r="I201" s="56"/>
      <c r="J201" s="16" t="s">
        <v>108</v>
      </c>
      <c r="K201" s="56"/>
      <c r="N201" s="56" t="s">
        <v>90</v>
      </c>
      <c r="O201" s="56"/>
      <c r="P201" s="56"/>
      <c r="Q201" s="56"/>
      <c r="R201" s="56"/>
      <c r="S201" s="16" t="s">
        <v>109</v>
      </c>
      <c r="T201" s="56"/>
    </row>
    <row r="202" spans="1:20" x14ac:dyDescent="0.35">
      <c r="A202" s="64" t="s">
        <v>102</v>
      </c>
      <c r="B202" s="62"/>
      <c r="C202" s="62"/>
      <c r="D202" s="62"/>
      <c r="E202" s="62"/>
      <c r="F202" s="62"/>
      <c r="G202" s="62"/>
      <c r="H202" s="56"/>
      <c r="I202" s="56"/>
      <c r="J202" s="56"/>
      <c r="K202" s="56"/>
      <c r="N202" s="64" t="s">
        <v>102</v>
      </c>
      <c r="O202" s="56"/>
      <c r="P202" s="56"/>
      <c r="Q202" s="56"/>
      <c r="R202" s="56"/>
      <c r="S202" s="56"/>
      <c r="T202" s="56"/>
    </row>
    <row r="203" spans="1:20" x14ac:dyDescent="0.3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</row>
    <row r="204" spans="1:20" x14ac:dyDescent="0.3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</row>
    <row r="205" spans="1:20" x14ac:dyDescent="0.3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</row>
    <row r="206" spans="1:20" x14ac:dyDescent="0.3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</row>
    <row r="209" spans="1:11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</row>
    <row r="210" spans="1:11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</row>
    <row r="211" spans="1:11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</row>
    <row r="212" spans="1:11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</row>
    <row r="213" spans="1:11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</row>
    <row r="214" spans="1:11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</row>
    <row r="215" spans="1:11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</row>
    <row r="216" spans="1:11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</row>
    <row r="217" spans="1:11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</row>
    <row r="218" spans="1:11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</row>
    <row r="219" spans="1:11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</row>
    <row r="220" spans="1:11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</row>
    <row r="221" spans="1:11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</row>
    <row r="222" spans="1:11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</row>
    <row r="223" spans="1:11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</row>
    <row r="224" spans="1:11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</row>
    <row r="225" spans="1:11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</row>
    <row r="226" spans="1:11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</row>
    <row r="227" spans="1:11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</row>
    <row r="228" spans="1:11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</row>
    <row r="229" spans="1:11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</row>
    <row r="230" spans="1:11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</row>
    <row r="231" spans="1:11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</row>
    <row r="232" spans="1:11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</row>
    <row r="233" spans="1:11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</row>
    <row r="234" spans="1:11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</row>
    <row r="235" spans="1:11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</row>
    <row r="236" spans="1:11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</row>
    <row r="237" spans="1:11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</row>
    <row r="238" spans="1:11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</row>
    <row r="239" spans="1:11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</row>
    <row r="240" spans="1:11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</row>
    <row r="241" spans="1:11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</row>
    <row r="242" spans="1:11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</row>
    <row r="243" spans="1:11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</row>
    <row r="244" spans="1:11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</row>
    <row r="245" spans="1:11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</row>
    <row r="246" spans="1:11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</row>
    <row r="247" spans="1:11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</row>
    <row r="248" spans="1:11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</row>
    <row r="249" spans="1:11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</row>
    <row r="250" spans="1:11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</row>
    <row r="251" spans="1:11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</row>
    <row r="252" spans="1:11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</row>
    <row r="253" spans="1:11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</row>
    <row r="254" spans="1:11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</row>
    <row r="255" spans="1:11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</row>
    <row r="256" spans="1:11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</row>
    <row r="257" spans="1:11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</row>
    <row r="258" spans="1:11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</row>
    <row r="259" spans="1:11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</row>
    <row r="260" spans="1:11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</row>
    <row r="261" spans="1:11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</row>
    <row r="262" spans="1:11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</row>
    <row r="263" spans="1:11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</row>
    <row r="264" spans="1:11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</row>
    <row r="265" spans="1:11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</row>
    <row r="266" spans="1:11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</row>
    <row r="267" spans="1:11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</row>
    <row r="268" spans="1:11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</row>
    <row r="269" spans="1:11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</row>
    <row r="270" spans="1:11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</row>
    <row r="271" spans="1:11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</row>
    <row r="272" spans="1:11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</row>
    <row r="273" spans="1:11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</row>
    <row r="274" spans="1:11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</row>
    <row r="275" spans="1:11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</row>
    <row r="276" spans="1:11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</row>
    <row r="277" spans="1:11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</row>
    <row r="278" spans="1:11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</row>
    <row r="279" spans="1:11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</row>
    <row r="280" spans="1:11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</row>
    <row r="281" spans="1:11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</row>
    <row r="282" spans="1:11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</row>
    <row r="283" spans="1:11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</row>
    <row r="284" spans="1:11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</row>
    <row r="285" spans="1:11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</row>
    <row r="286" spans="1:11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</row>
    <row r="287" spans="1:11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</row>
    <row r="288" spans="1:11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</row>
    <row r="289" spans="1:11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</row>
    <row r="290" spans="1:11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</row>
    <row r="291" spans="1:11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</row>
    <row r="292" spans="1:11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</row>
    <row r="293" spans="1:11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</row>
    <row r="294" spans="1:11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</row>
    <row r="295" spans="1:11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</row>
    <row r="296" spans="1:11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</row>
    <row r="297" spans="1:11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</row>
    <row r="298" spans="1:11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</row>
    <row r="299" spans="1:11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</row>
    <row r="300" spans="1:11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</row>
    <row r="301" spans="1:11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</row>
    <row r="302" spans="1:11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</row>
    <row r="303" spans="1:11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</row>
    <row r="304" spans="1:11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</row>
    <row r="305" spans="1:11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</row>
    <row r="306" spans="1:11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</row>
    <row r="307" spans="1:11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</row>
    <row r="308" spans="1:11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</row>
    <row r="309" spans="1:11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</row>
    <row r="310" spans="1:11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</row>
    <row r="311" spans="1:11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</row>
    <row r="312" spans="1:11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</row>
    <row r="313" spans="1:11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</row>
    <row r="314" spans="1:11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</row>
    <row r="315" spans="1:11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</row>
    <row r="316" spans="1:11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</row>
    <row r="317" spans="1:11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</row>
    <row r="318" spans="1:11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</row>
    <row r="319" spans="1:11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</row>
    <row r="320" spans="1:11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</row>
    <row r="321" spans="1:11" x14ac:dyDescent="0.35">
      <c r="A321" s="62"/>
      <c r="H321" s="62"/>
      <c r="I321" s="62"/>
      <c r="J321" s="62"/>
      <c r="K321" s="62"/>
    </row>
  </sheetData>
  <mergeCells count="84">
    <mergeCell ref="S159:T159"/>
    <mergeCell ref="O155:R155"/>
    <mergeCell ref="O157:P157"/>
    <mergeCell ref="Q157:R157"/>
    <mergeCell ref="S157:T157"/>
    <mergeCell ref="O158:P158"/>
    <mergeCell ref="Q158:R158"/>
    <mergeCell ref="S158:T158"/>
    <mergeCell ref="O159:P159"/>
    <mergeCell ref="Q159:R159"/>
    <mergeCell ref="S105:T105"/>
    <mergeCell ref="S106:T106"/>
    <mergeCell ref="S58:T58"/>
    <mergeCell ref="O102:R102"/>
    <mergeCell ref="O104:P104"/>
    <mergeCell ref="Q104:R104"/>
    <mergeCell ref="S104:T104"/>
    <mergeCell ref="Q105:R105"/>
    <mergeCell ref="S56:T56"/>
    <mergeCell ref="O57:P57"/>
    <mergeCell ref="Q57:R57"/>
    <mergeCell ref="S57:T57"/>
    <mergeCell ref="S3:T3"/>
    <mergeCell ref="O4:P4"/>
    <mergeCell ref="Q4:R4"/>
    <mergeCell ref="S4:T4"/>
    <mergeCell ref="S5:T5"/>
    <mergeCell ref="O5:P5"/>
    <mergeCell ref="H106:I106"/>
    <mergeCell ref="J106:K106"/>
    <mergeCell ref="O1:R1"/>
    <mergeCell ref="O3:P3"/>
    <mergeCell ref="Q3:R3"/>
    <mergeCell ref="O54:R54"/>
    <mergeCell ref="O56:P56"/>
    <mergeCell ref="Q56:R56"/>
    <mergeCell ref="H58:I58"/>
    <mergeCell ref="O105:P105"/>
    <mergeCell ref="J58:K58"/>
    <mergeCell ref="Q5:R5"/>
    <mergeCell ref="O58:P58"/>
    <mergeCell ref="Q58:R58"/>
    <mergeCell ref="O106:P106"/>
    <mergeCell ref="Q106:R106"/>
    <mergeCell ref="B158:C158"/>
    <mergeCell ref="D158:E158"/>
    <mergeCell ref="F158:G158"/>
    <mergeCell ref="H158:K158"/>
    <mergeCell ref="H159:I159"/>
    <mergeCell ref="J159:K159"/>
    <mergeCell ref="B155:G155"/>
    <mergeCell ref="B157:C157"/>
    <mergeCell ref="D157:E157"/>
    <mergeCell ref="F157:G157"/>
    <mergeCell ref="H157:K157"/>
    <mergeCell ref="B105:C105"/>
    <mergeCell ref="D105:E105"/>
    <mergeCell ref="F105:G105"/>
    <mergeCell ref="H105:K105"/>
    <mergeCell ref="B3:C3"/>
    <mergeCell ref="D3:E3"/>
    <mergeCell ref="F3:G3"/>
    <mergeCell ref="H3:K3"/>
    <mergeCell ref="H5:I5"/>
    <mergeCell ref="J5:K5"/>
    <mergeCell ref="F57:G57"/>
    <mergeCell ref="H57:K57"/>
    <mergeCell ref="D56:E56"/>
    <mergeCell ref="F56:G56"/>
    <mergeCell ref="B4:C4"/>
    <mergeCell ref="D4:E4"/>
    <mergeCell ref="F4:G4"/>
    <mergeCell ref="H4:K4"/>
    <mergeCell ref="B56:C56"/>
    <mergeCell ref="B1:G1"/>
    <mergeCell ref="B102:G102"/>
    <mergeCell ref="B104:C104"/>
    <mergeCell ref="D104:E104"/>
    <mergeCell ref="F104:G104"/>
    <mergeCell ref="H104:K104"/>
    <mergeCell ref="B54:G54"/>
    <mergeCell ref="H56:K56"/>
    <mergeCell ref="B57:C57"/>
    <mergeCell ref="D57:E57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1" max="16383" man="1"/>
    <brk id="154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2025-06-17T08:29:07Z</dcterms:modified>
</cp:coreProperties>
</file>