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PBS\SERVICES DATA\Services May, 2025\"/>
    </mc:Choice>
  </mc:AlternateContent>
  <xr:revisionPtr revIDLastSave="0" documentId="13_ncr:1_{C345CB8C-4C54-472B-98DA-0D3D002F17E8}" xr6:coauthVersionLast="47" xr6:coauthVersionMax="47" xr10:uidLastSave="{00000000-0000-0000-0000-000000000000}"/>
  <bookViews>
    <workbookView xWindow="-110" yWindow="-110" windowWidth="19420" windowHeight="11020" activeTab="1" xr2:uid="{00000000-000D-0000-FFFF-FFFF00000000}"/>
  </bookViews>
  <sheets>
    <sheet name="summary" sheetId="3" r:id="rId1"/>
    <sheet name="detail" sheetId="2" r:id="rId2"/>
  </sheets>
  <definedNames>
    <definedName name="_xlnm.Print_Area" localSheetId="0">summary!$A$1:$H$85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08" i="2" l="1"/>
  <c r="Q108" i="2"/>
  <c r="P108" i="2"/>
  <c r="O108" i="2"/>
  <c r="R109" i="2"/>
  <c r="Q109" i="2"/>
  <c r="P109" i="2"/>
  <c r="O109" i="2"/>
  <c r="R114" i="2"/>
  <c r="Q114" i="2"/>
  <c r="P114" i="2"/>
  <c r="O114" i="2"/>
  <c r="R113" i="2"/>
  <c r="Q113" i="2"/>
  <c r="P113" i="2"/>
  <c r="O113" i="2"/>
  <c r="R118" i="2"/>
  <c r="Q118" i="2"/>
  <c r="P118" i="2"/>
  <c r="O118" i="2"/>
  <c r="R122" i="2"/>
  <c r="Q122" i="2"/>
  <c r="P122" i="2"/>
  <c r="O122" i="2"/>
  <c r="R126" i="2"/>
  <c r="Q126" i="2"/>
  <c r="P126" i="2"/>
  <c r="O126" i="2"/>
  <c r="R134" i="2"/>
  <c r="R133" i="2" s="1"/>
  <c r="Q134" i="2"/>
  <c r="P134" i="2"/>
  <c r="O134" i="2"/>
  <c r="Q133" i="2"/>
  <c r="P133" i="2"/>
  <c r="O133" i="2"/>
  <c r="R137" i="2"/>
  <c r="Q137" i="2"/>
  <c r="P137" i="2"/>
  <c r="O137" i="2"/>
  <c r="R140" i="2"/>
  <c r="Q140" i="2"/>
  <c r="P140" i="2"/>
  <c r="O140" i="2"/>
  <c r="R147" i="2"/>
  <c r="R146" i="2" s="1"/>
  <c r="Q147" i="2"/>
  <c r="P147" i="2"/>
  <c r="P146" i="2" s="1"/>
  <c r="O147" i="2"/>
  <c r="Q146" i="2"/>
  <c r="O146" i="2"/>
  <c r="K137" i="2"/>
  <c r="J137" i="2"/>
  <c r="I137" i="2"/>
  <c r="H137" i="2"/>
  <c r="K126" i="2"/>
  <c r="J126" i="2"/>
  <c r="I126" i="2"/>
  <c r="H126" i="2"/>
  <c r="R197" i="2"/>
  <c r="Q197" i="2"/>
  <c r="P197" i="2"/>
  <c r="O197" i="2"/>
  <c r="R193" i="2"/>
  <c r="R192" i="2" s="1"/>
  <c r="Q193" i="2"/>
  <c r="Q192" i="2" s="1"/>
  <c r="P193" i="2"/>
  <c r="O193" i="2"/>
  <c r="P192" i="2"/>
  <c r="O192" i="2"/>
  <c r="R181" i="2"/>
  <c r="R180" i="2" s="1"/>
  <c r="R178" i="2" s="1"/>
  <c r="Q181" i="2"/>
  <c r="Q180" i="2" s="1"/>
  <c r="Q178" i="2" s="1"/>
  <c r="P181" i="2"/>
  <c r="O181" i="2"/>
  <c r="P180" i="2"/>
  <c r="P178" i="2" s="1"/>
  <c r="O180" i="2"/>
  <c r="O178" i="2" s="1"/>
  <c r="R175" i="2"/>
  <c r="Q175" i="2"/>
  <c r="P175" i="2"/>
  <c r="O175" i="2"/>
  <c r="R169" i="2"/>
  <c r="Q169" i="2"/>
  <c r="P169" i="2"/>
  <c r="P165" i="2" s="1"/>
  <c r="O169" i="2"/>
  <c r="O165" i="2" s="1"/>
  <c r="R166" i="2"/>
  <c r="R165" i="2" s="1"/>
  <c r="Q166" i="2"/>
  <c r="Q165" i="2" s="1"/>
  <c r="P166" i="2"/>
  <c r="O166" i="2"/>
  <c r="R161" i="2"/>
  <c r="Q161" i="2"/>
  <c r="P161" i="2"/>
  <c r="O161" i="2"/>
  <c r="G197" i="2"/>
  <c r="F197" i="2"/>
  <c r="E197" i="2"/>
  <c r="D197" i="2"/>
  <c r="C197" i="2"/>
  <c r="B197" i="2"/>
  <c r="G193" i="2"/>
  <c r="F193" i="2"/>
  <c r="F192" i="2" s="1"/>
  <c r="E193" i="2"/>
  <c r="E192" i="2" s="1"/>
  <c r="D193" i="2"/>
  <c r="D192" i="2" s="1"/>
  <c r="C193" i="2"/>
  <c r="C192" i="2" s="1"/>
  <c r="B193" i="2"/>
  <c r="B192" i="2" s="1"/>
  <c r="G192" i="2"/>
  <c r="G181" i="2"/>
  <c r="F181" i="2"/>
  <c r="F180" i="2" s="1"/>
  <c r="F178" i="2" s="1"/>
  <c r="E181" i="2"/>
  <c r="E180" i="2" s="1"/>
  <c r="E178" i="2" s="1"/>
  <c r="D181" i="2"/>
  <c r="D180" i="2" s="1"/>
  <c r="D178" i="2" s="1"/>
  <c r="C181" i="2"/>
  <c r="C180" i="2" s="1"/>
  <c r="C178" i="2" s="1"/>
  <c r="B181" i="2"/>
  <c r="B180" i="2" s="1"/>
  <c r="B178" i="2" s="1"/>
  <c r="G180" i="2"/>
  <c r="G178" i="2" s="1"/>
  <c r="G175" i="2"/>
  <c r="F175" i="2"/>
  <c r="E175" i="2"/>
  <c r="D175" i="2"/>
  <c r="C175" i="2"/>
  <c r="B175" i="2"/>
  <c r="G169" i="2"/>
  <c r="F169" i="2"/>
  <c r="E169" i="2"/>
  <c r="D169" i="2"/>
  <c r="C169" i="2"/>
  <c r="B169" i="2"/>
  <c r="G166" i="2"/>
  <c r="F166" i="2"/>
  <c r="E166" i="2"/>
  <c r="D166" i="2"/>
  <c r="C166" i="2"/>
  <c r="B166" i="2"/>
  <c r="G165" i="2"/>
  <c r="F165" i="2"/>
  <c r="G161" i="2"/>
  <c r="F161" i="2"/>
  <c r="E161" i="2"/>
  <c r="D161" i="2"/>
  <c r="C161" i="2"/>
  <c r="B161" i="2"/>
  <c r="G147" i="2"/>
  <c r="G146" i="2" s="1"/>
  <c r="F147" i="2"/>
  <c r="F146" i="2" s="1"/>
  <c r="E147" i="2"/>
  <c r="E146" i="2" s="1"/>
  <c r="D147" i="2"/>
  <c r="D146" i="2" s="1"/>
  <c r="C147" i="2"/>
  <c r="C146" i="2" s="1"/>
  <c r="B147" i="2"/>
  <c r="B146" i="2" s="1"/>
  <c r="G143" i="2"/>
  <c r="F143" i="2"/>
  <c r="E143" i="2"/>
  <c r="D143" i="2"/>
  <c r="C143" i="2"/>
  <c r="B143" i="2"/>
  <c r="G140" i="2"/>
  <c r="G137" i="2" s="1"/>
  <c r="F140" i="2"/>
  <c r="F137" i="2" s="1"/>
  <c r="F133" i="2" s="1"/>
  <c r="E140" i="2"/>
  <c r="E137" i="2" s="1"/>
  <c r="E133" i="2" s="1"/>
  <c r="D140" i="2"/>
  <c r="D137" i="2" s="1"/>
  <c r="C140" i="2"/>
  <c r="C137" i="2" s="1"/>
  <c r="B140" i="2"/>
  <c r="B137" i="2" s="1"/>
  <c r="G134" i="2"/>
  <c r="F134" i="2"/>
  <c r="E134" i="2"/>
  <c r="D134" i="2"/>
  <c r="C134" i="2"/>
  <c r="B134" i="2"/>
  <c r="G126" i="2"/>
  <c r="F126" i="2"/>
  <c r="E126" i="2"/>
  <c r="D126" i="2"/>
  <c r="C126" i="2"/>
  <c r="B126" i="2"/>
  <c r="G122" i="2"/>
  <c r="F122" i="2"/>
  <c r="E122" i="2"/>
  <c r="D122" i="2"/>
  <c r="C122" i="2"/>
  <c r="B122" i="2"/>
  <c r="G118" i="2"/>
  <c r="F118" i="2"/>
  <c r="E118" i="2"/>
  <c r="D118" i="2"/>
  <c r="C118" i="2"/>
  <c r="B118" i="2"/>
  <c r="G114" i="2"/>
  <c r="F114" i="2"/>
  <c r="E114" i="2"/>
  <c r="D114" i="2"/>
  <c r="C114" i="2"/>
  <c r="B114" i="2"/>
  <c r="G109" i="2"/>
  <c r="F109" i="2"/>
  <c r="E109" i="2"/>
  <c r="D109" i="2"/>
  <c r="C109" i="2"/>
  <c r="B109" i="2"/>
  <c r="R96" i="2"/>
  <c r="Q96" i="2"/>
  <c r="P96" i="2"/>
  <c r="O96" i="2"/>
  <c r="R92" i="2"/>
  <c r="Q92" i="2"/>
  <c r="P92" i="2"/>
  <c r="P91" i="2" s="1"/>
  <c r="O92" i="2"/>
  <c r="O91" i="2" s="1"/>
  <c r="R91" i="2"/>
  <c r="Q91" i="2"/>
  <c r="R80" i="2"/>
  <c r="Q80" i="2"/>
  <c r="P80" i="2"/>
  <c r="P79" i="2" s="1"/>
  <c r="P77" i="2" s="1"/>
  <c r="O80" i="2"/>
  <c r="O79" i="2" s="1"/>
  <c r="O77" i="2" s="1"/>
  <c r="R79" i="2"/>
  <c r="R77" i="2" s="1"/>
  <c r="Q79" i="2"/>
  <c r="Q77" i="2" s="1"/>
  <c r="R74" i="2"/>
  <c r="Q74" i="2"/>
  <c r="P74" i="2"/>
  <c r="O74" i="2"/>
  <c r="R68" i="2"/>
  <c r="Q68" i="2"/>
  <c r="P68" i="2"/>
  <c r="O68" i="2"/>
  <c r="R65" i="2"/>
  <c r="Q65" i="2"/>
  <c r="P65" i="2"/>
  <c r="P64" i="2" s="1"/>
  <c r="O65" i="2"/>
  <c r="O64" i="2" s="1"/>
  <c r="R64" i="2"/>
  <c r="Q64" i="2"/>
  <c r="R60" i="2"/>
  <c r="Q60" i="2"/>
  <c r="P60" i="2"/>
  <c r="O60" i="2"/>
  <c r="R46" i="2"/>
  <c r="R45" i="2" s="1"/>
  <c r="Q46" i="2"/>
  <c r="Q45" i="2" s="1"/>
  <c r="P46" i="2"/>
  <c r="O46" i="2"/>
  <c r="P45" i="2"/>
  <c r="O45" i="2"/>
  <c r="R42" i="2"/>
  <c r="Q42" i="2"/>
  <c r="P42" i="2"/>
  <c r="O42" i="2"/>
  <c r="R39" i="2"/>
  <c r="Q39" i="2"/>
  <c r="P39" i="2"/>
  <c r="P36" i="2" s="1"/>
  <c r="O39" i="2"/>
  <c r="O36" i="2" s="1"/>
  <c r="R36" i="2"/>
  <c r="Q36" i="2"/>
  <c r="R33" i="2"/>
  <c r="Q33" i="2"/>
  <c r="P33" i="2"/>
  <c r="O33" i="2"/>
  <c r="O32" i="2" s="1"/>
  <c r="R32" i="2"/>
  <c r="Q32" i="2"/>
  <c r="R25" i="2"/>
  <c r="Q25" i="2"/>
  <c r="P25" i="2"/>
  <c r="O25" i="2"/>
  <c r="R21" i="2"/>
  <c r="Q21" i="2"/>
  <c r="P21" i="2"/>
  <c r="O21" i="2"/>
  <c r="R17" i="2"/>
  <c r="Q17" i="2"/>
  <c r="P17" i="2"/>
  <c r="P12" i="2" s="1"/>
  <c r="O17" i="2"/>
  <c r="O12" i="2" s="1"/>
  <c r="R13" i="2"/>
  <c r="R12" i="2" s="1"/>
  <c r="Q13" i="2"/>
  <c r="P13" i="2"/>
  <c r="O13" i="2"/>
  <c r="R8" i="2"/>
  <c r="Q8" i="2"/>
  <c r="P8" i="2"/>
  <c r="O8" i="2"/>
  <c r="G96" i="2"/>
  <c r="F96" i="2"/>
  <c r="E96" i="2"/>
  <c r="D96" i="2"/>
  <c r="C96" i="2"/>
  <c r="B96" i="2"/>
  <c r="G92" i="2"/>
  <c r="G91" i="2" s="1"/>
  <c r="F92" i="2"/>
  <c r="F91" i="2" s="1"/>
  <c r="E92" i="2"/>
  <c r="E91" i="2" s="1"/>
  <c r="D92" i="2"/>
  <c r="D91" i="2" s="1"/>
  <c r="C92" i="2"/>
  <c r="C91" i="2" s="1"/>
  <c r="B92" i="2"/>
  <c r="B91" i="2" s="1"/>
  <c r="G80" i="2"/>
  <c r="G79" i="2" s="1"/>
  <c r="G77" i="2" s="1"/>
  <c r="F80" i="2"/>
  <c r="F79" i="2" s="1"/>
  <c r="F77" i="2" s="1"/>
  <c r="E80" i="2"/>
  <c r="E79" i="2" s="1"/>
  <c r="E77" i="2" s="1"/>
  <c r="D80" i="2"/>
  <c r="D79" i="2" s="1"/>
  <c r="D77" i="2" s="1"/>
  <c r="C80" i="2"/>
  <c r="C79" i="2" s="1"/>
  <c r="C77" i="2" s="1"/>
  <c r="B80" i="2"/>
  <c r="B79" i="2" s="1"/>
  <c r="B77" i="2" s="1"/>
  <c r="G74" i="2"/>
  <c r="F74" i="2"/>
  <c r="E74" i="2"/>
  <c r="D74" i="2"/>
  <c r="C74" i="2"/>
  <c r="B74" i="2"/>
  <c r="G68" i="2"/>
  <c r="F68" i="2"/>
  <c r="E68" i="2"/>
  <c r="E64" i="2" s="1"/>
  <c r="D68" i="2"/>
  <c r="C68" i="2"/>
  <c r="B68" i="2"/>
  <c r="G65" i="2"/>
  <c r="F65" i="2"/>
  <c r="E65" i="2"/>
  <c r="D65" i="2"/>
  <c r="D64" i="2" s="1"/>
  <c r="C65" i="2"/>
  <c r="B65" i="2"/>
  <c r="G60" i="2"/>
  <c r="F60" i="2"/>
  <c r="E60" i="2"/>
  <c r="D60" i="2"/>
  <c r="C60" i="2"/>
  <c r="B60" i="2"/>
  <c r="G46" i="2"/>
  <c r="F46" i="2"/>
  <c r="E46" i="2"/>
  <c r="E45" i="2" s="1"/>
  <c r="D46" i="2"/>
  <c r="D45" i="2" s="1"/>
  <c r="C46" i="2"/>
  <c r="C45" i="2" s="1"/>
  <c r="B46" i="2"/>
  <c r="B45" i="2" s="1"/>
  <c r="G45" i="2"/>
  <c r="F45" i="2"/>
  <c r="G42" i="2"/>
  <c r="F42" i="2"/>
  <c r="E42" i="2"/>
  <c r="D42" i="2"/>
  <c r="C42" i="2"/>
  <c r="B42" i="2"/>
  <c r="G39" i="2"/>
  <c r="G36" i="2" s="1"/>
  <c r="G32" i="2" s="1"/>
  <c r="F39" i="2"/>
  <c r="F36" i="2" s="1"/>
  <c r="F32" i="2" s="1"/>
  <c r="E39" i="2"/>
  <c r="E36" i="2" s="1"/>
  <c r="D39" i="2"/>
  <c r="D36" i="2" s="1"/>
  <c r="C39" i="2"/>
  <c r="C36" i="2" s="1"/>
  <c r="B39" i="2"/>
  <c r="B36" i="2" s="1"/>
  <c r="G33" i="2"/>
  <c r="F33" i="2"/>
  <c r="E33" i="2"/>
  <c r="D33" i="2"/>
  <c r="C33" i="2"/>
  <c r="B33" i="2"/>
  <c r="G25" i="2"/>
  <c r="F25" i="2"/>
  <c r="E25" i="2"/>
  <c r="E12" i="2" s="1"/>
  <c r="D25" i="2"/>
  <c r="D12" i="2" s="1"/>
  <c r="C25" i="2"/>
  <c r="B25" i="2"/>
  <c r="G21" i="2"/>
  <c r="F21" i="2"/>
  <c r="E21" i="2"/>
  <c r="D21" i="2"/>
  <c r="C21" i="2"/>
  <c r="B21" i="2"/>
  <c r="G17" i="2"/>
  <c r="F17" i="2"/>
  <c r="E17" i="2"/>
  <c r="D17" i="2"/>
  <c r="C17" i="2"/>
  <c r="B17" i="2"/>
  <c r="G13" i="2"/>
  <c r="F13" i="2"/>
  <c r="E13" i="2"/>
  <c r="D13" i="2"/>
  <c r="C13" i="2"/>
  <c r="B13" i="2"/>
  <c r="G8" i="2"/>
  <c r="F8" i="2"/>
  <c r="E8" i="2"/>
  <c r="D8" i="2"/>
  <c r="C8" i="2"/>
  <c r="B8" i="2"/>
  <c r="P32" i="2" l="1"/>
  <c r="F113" i="2"/>
  <c r="Q12" i="2"/>
  <c r="B165" i="2"/>
  <c r="C165" i="2"/>
  <c r="D165" i="2"/>
  <c r="E165" i="2"/>
  <c r="G133" i="2"/>
  <c r="B133" i="2"/>
  <c r="C133" i="2"/>
  <c r="D133" i="2"/>
  <c r="F108" i="2"/>
  <c r="G113" i="2"/>
  <c r="G108" i="2" s="1"/>
  <c r="B113" i="2"/>
  <c r="C113" i="2"/>
  <c r="D113" i="2"/>
  <c r="E113" i="2"/>
  <c r="E108" i="2"/>
  <c r="O7" i="2"/>
  <c r="P7" i="2"/>
  <c r="Q7" i="2"/>
  <c r="R7" i="2"/>
  <c r="F64" i="2"/>
  <c r="G64" i="2"/>
  <c r="B64" i="2"/>
  <c r="C64" i="2"/>
  <c r="B32" i="2"/>
  <c r="C32" i="2"/>
  <c r="D32" i="2"/>
  <c r="E32" i="2"/>
  <c r="F12" i="2"/>
  <c r="F7" i="2" s="1"/>
  <c r="G12" i="2"/>
  <c r="G7" i="2" s="1"/>
  <c r="B12" i="2"/>
  <c r="B7" i="2" s="1"/>
  <c r="C12" i="2"/>
  <c r="C7" i="2" s="1"/>
  <c r="D7" i="2"/>
  <c r="E7" i="2"/>
  <c r="C108" i="2" l="1"/>
  <c r="B108" i="2"/>
  <c r="D108" i="2"/>
  <c r="K88" i="2" l="1"/>
  <c r="I88" i="2"/>
  <c r="I94" i="2"/>
  <c r="I98" i="2"/>
  <c r="I134" i="2"/>
  <c r="H134" i="2"/>
  <c r="I138" i="2"/>
  <c r="H138" i="2"/>
  <c r="K143" i="2"/>
  <c r="J143" i="2"/>
  <c r="K144" i="2"/>
  <c r="J144" i="2"/>
  <c r="I145" i="2"/>
  <c r="H145" i="2"/>
  <c r="K199" i="2"/>
  <c r="J199" i="2"/>
  <c r="H7" i="2" l="1"/>
  <c r="S11" i="2"/>
  <c r="I167" i="2" l="1"/>
  <c r="H167" i="2"/>
  <c r="I199" i="2" l="1"/>
  <c r="H199" i="2"/>
  <c r="K148" i="2" l="1"/>
  <c r="J148" i="2"/>
  <c r="K50" i="2" l="1"/>
  <c r="J50" i="2"/>
  <c r="I50" i="2"/>
  <c r="H50" i="2"/>
  <c r="K62" i="2"/>
  <c r="I62" i="2"/>
  <c r="K94" i="2"/>
  <c r="I136" i="2"/>
  <c r="H136" i="2"/>
  <c r="I188" i="2"/>
  <c r="H188" i="2"/>
  <c r="I183" i="2" l="1"/>
  <c r="H183" i="2"/>
  <c r="I144" i="2" l="1"/>
  <c r="H144" i="2"/>
  <c r="I143" i="2"/>
  <c r="H143" i="2"/>
  <c r="K172" i="2" l="1"/>
  <c r="J172" i="2"/>
  <c r="I172" i="2"/>
  <c r="H172" i="2"/>
  <c r="K40" i="2" l="1"/>
  <c r="J40" i="2"/>
  <c r="K167" i="2" l="1"/>
  <c r="J167" i="2"/>
  <c r="H189" i="2" l="1"/>
  <c r="T167" i="2" l="1"/>
  <c r="S167" i="2"/>
  <c r="T88" i="2"/>
  <c r="K130" i="2"/>
  <c r="J130" i="2"/>
  <c r="K163" i="2" l="1"/>
  <c r="J163" i="2"/>
  <c r="I163" i="2"/>
  <c r="H163" i="2"/>
  <c r="K170" i="2" l="1"/>
  <c r="J170" i="2"/>
  <c r="H200" i="2"/>
  <c r="H198" i="2"/>
  <c r="H196" i="2"/>
  <c r="H191" i="2"/>
  <c r="H190" i="2"/>
  <c r="H187" i="2"/>
  <c r="H185" i="2"/>
  <c r="H184" i="2"/>
  <c r="H182" i="2"/>
  <c r="H179" i="2"/>
  <c r="H177" i="2"/>
  <c r="H176" i="2"/>
  <c r="H174" i="2"/>
  <c r="H173" i="2"/>
  <c r="H171" i="2"/>
  <c r="H170" i="2"/>
  <c r="H168" i="2"/>
  <c r="H164" i="2"/>
  <c r="H162" i="2"/>
  <c r="H153" i="2"/>
  <c r="H152" i="2"/>
  <c r="H151" i="2"/>
  <c r="H150" i="2"/>
  <c r="H149" i="2"/>
  <c r="H142" i="2"/>
  <c r="H141" i="2"/>
  <c r="H139" i="2"/>
  <c r="H135" i="2"/>
  <c r="H132" i="2"/>
  <c r="H130" i="2"/>
  <c r="H129" i="2"/>
  <c r="H128" i="2"/>
  <c r="H127" i="2"/>
  <c r="H125" i="2"/>
  <c r="H124" i="2"/>
  <c r="H123" i="2"/>
  <c r="H121" i="2"/>
  <c r="H120" i="2"/>
  <c r="H119" i="2"/>
  <c r="H117" i="2"/>
  <c r="H116" i="2"/>
  <c r="H115" i="2"/>
  <c r="H112" i="2"/>
  <c r="H111" i="2"/>
  <c r="H110" i="2"/>
  <c r="H109" i="2"/>
  <c r="I40" i="2"/>
  <c r="H40" i="2"/>
  <c r="H197" i="2"/>
  <c r="H192" i="2"/>
  <c r="H186" i="2"/>
  <c r="H175" i="2"/>
  <c r="H166" i="2"/>
  <c r="H122" i="2"/>
  <c r="H118" i="2" l="1"/>
  <c r="H140" i="2"/>
  <c r="H146" i="2"/>
  <c r="H181" i="2"/>
  <c r="H180" i="2"/>
  <c r="H147" i="2"/>
  <c r="H114" i="2"/>
  <c r="H169" i="2"/>
  <c r="H165" i="2" l="1"/>
  <c r="H178" i="2"/>
  <c r="H133" i="2"/>
  <c r="H113" i="2"/>
  <c r="T141" i="2" l="1"/>
  <c r="S141" i="2"/>
  <c r="I141" i="2" l="1"/>
  <c r="H161" i="2" l="1"/>
  <c r="H108" i="2"/>
  <c r="K141" i="2"/>
  <c r="J141" i="2"/>
  <c r="T118" i="2" l="1"/>
  <c r="E61" i="3" l="1"/>
  <c r="C61" i="3"/>
  <c r="C27" i="3"/>
  <c r="C48" i="3"/>
  <c r="B61" i="3"/>
  <c r="D61" i="3"/>
  <c r="E48" i="3"/>
  <c r="B27" i="3"/>
  <c r="D27" i="3"/>
  <c r="E27" i="3"/>
  <c r="C14" i="3"/>
  <c r="E14" i="3"/>
  <c r="T170" i="2" l="1"/>
  <c r="S170" i="2"/>
  <c r="T194" i="2"/>
  <c r="S194" i="2"/>
  <c r="T24" i="2" l="1"/>
  <c r="S24" i="2"/>
  <c r="K61" i="2"/>
  <c r="K24" i="2"/>
  <c r="J24" i="2"/>
  <c r="T122" i="2" l="1"/>
  <c r="I192" i="2" l="1"/>
  <c r="I196" i="2"/>
  <c r="T48" i="2" l="1"/>
  <c r="S48" i="2"/>
  <c r="K192" i="2"/>
  <c r="J192" i="2"/>
  <c r="K183" i="2"/>
  <c r="J183" i="2"/>
  <c r="K48" i="2"/>
  <c r="J48" i="2"/>
  <c r="I48" i="2"/>
  <c r="H48" i="2"/>
  <c r="I170" i="2" l="1"/>
  <c r="K95" i="2" l="1"/>
  <c r="K93" i="2"/>
  <c r="K92" i="2"/>
  <c r="K91" i="2"/>
  <c r="I130" i="2" l="1"/>
  <c r="K44" i="2"/>
  <c r="J44" i="2"/>
  <c r="I44" i="2"/>
  <c r="H44" i="2"/>
  <c r="T94" i="2" l="1"/>
  <c r="H25" i="2"/>
  <c r="H21" i="2"/>
  <c r="H17" i="2"/>
  <c r="H8" i="2"/>
  <c r="H42" i="2"/>
  <c r="H52" i="2"/>
  <c r="H49" i="2"/>
  <c r="H38" i="2"/>
  <c r="H34" i="2"/>
  <c r="H29" i="2"/>
  <c r="H28" i="2"/>
  <c r="H24" i="2"/>
  <c r="H20" i="2"/>
  <c r="H16" i="2"/>
  <c r="H10" i="2"/>
  <c r="H9" i="2"/>
  <c r="H11" i="2"/>
  <c r="H14" i="2"/>
  <c r="H15" i="2"/>
  <c r="H18" i="2"/>
  <c r="H19" i="2"/>
  <c r="H22" i="2"/>
  <c r="H23" i="2"/>
  <c r="H26" i="2"/>
  <c r="H27" i="2"/>
  <c r="H30" i="2"/>
  <c r="H31" i="2"/>
  <c r="H35" i="2"/>
  <c r="H37" i="2"/>
  <c r="H41" i="2"/>
  <c r="H43" i="2"/>
  <c r="H47" i="2"/>
  <c r="H51" i="2"/>
  <c r="H12" i="2" l="1"/>
  <c r="H46" i="2"/>
  <c r="H39" i="2"/>
  <c r="H45" i="2"/>
  <c r="H32" i="2"/>
  <c r="H36" i="2"/>
  <c r="H33" i="2"/>
  <c r="H13" i="2"/>
  <c r="K177" i="2"/>
  <c r="J177" i="2"/>
  <c r="I121" i="2"/>
  <c r="T195" i="2" l="1"/>
  <c r="S195" i="2"/>
  <c r="K121" i="2"/>
  <c r="J121" i="2"/>
  <c r="K196" i="2" l="1"/>
  <c r="J196" i="2"/>
  <c r="I95" i="2"/>
  <c r="I93" i="2"/>
  <c r="I92" i="2"/>
  <c r="I91" i="2"/>
  <c r="B38" i="3" l="1"/>
  <c r="C38" i="3"/>
  <c r="D38" i="3"/>
  <c r="E38" i="3"/>
  <c r="B34" i="3"/>
  <c r="C34" i="3"/>
  <c r="D34" i="3"/>
  <c r="E34" i="3"/>
  <c r="D32" i="3"/>
  <c r="E32" i="3"/>
  <c r="B32" i="3"/>
  <c r="C32" i="3"/>
  <c r="G32" i="3" l="1"/>
  <c r="F32" i="3"/>
  <c r="F38" i="3"/>
  <c r="G38" i="3"/>
  <c r="T125" i="2"/>
  <c r="S125" i="2"/>
  <c r="K125" i="2"/>
  <c r="J125" i="2"/>
  <c r="B35" i="3" l="1"/>
  <c r="B36" i="3"/>
  <c r="B37" i="3"/>
  <c r="B39" i="3"/>
  <c r="C39" i="3"/>
  <c r="D39" i="3"/>
  <c r="E39" i="3"/>
  <c r="E37" i="3"/>
  <c r="D37" i="3"/>
  <c r="C37" i="3"/>
  <c r="E36" i="3"/>
  <c r="D36" i="3"/>
  <c r="C36" i="3"/>
  <c r="E35" i="3"/>
  <c r="D35" i="3"/>
  <c r="C35" i="3"/>
  <c r="B33" i="3"/>
  <c r="C33" i="3"/>
  <c r="D33" i="3"/>
  <c r="E33" i="3"/>
  <c r="B31" i="3"/>
  <c r="C31" i="3"/>
  <c r="D31" i="3"/>
  <c r="E31" i="3"/>
  <c r="B29" i="3"/>
  <c r="C29" i="3"/>
  <c r="D29" i="3"/>
  <c r="E29" i="3"/>
  <c r="B30" i="3"/>
  <c r="C30" i="3"/>
  <c r="D30" i="3"/>
  <c r="E30" i="3"/>
  <c r="B28" i="3"/>
  <c r="C28" i="3"/>
  <c r="D28" i="3"/>
  <c r="E28" i="3"/>
  <c r="T44" i="2" l="1"/>
  <c r="S44" i="2"/>
  <c r="T144" i="2"/>
  <c r="S144" i="2"/>
  <c r="K152" i="2"/>
  <c r="J152" i="2"/>
  <c r="K63" i="2"/>
  <c r="K200" i="2" l="1"/>
  <c r="J200" i="2"/>
  <c r="I200" i="2"/>
  <c r="K198" i="2"/>
  <c r="J198" i="2"/>
  <c r="I198" i="2"/>
  <c r="K197" i="2"/>
  <c r="J197" i="2"/>
  <c r="I197" i="2"/>
  <c r="K191" i="2"/>
  <c r="J191" i="2"/>
  <c r="I191" i="2"/>
  <c r="K190" i="2"/>
  <c r="J190" i="2"/>
  <c r="I190" i="2"/>
  <c r="K189" i="2"/>
  <c r="J189" i="2"/>
  <c r="I189" i="2"/>
  <c r="K187" i="2"/>
  <c r="J187" i="2"/>
  <c r="I187" i="2"/>
  <c r="K186" i="2"/>
  <c r="J186" i="2"/>
  <c r="I186" i="2"/>
  <c r="K185" i="2"/>
  <c r="J185" i="2"/>
  <c r="I185" i="2"/>
  <c r="K184" i="2"/>
  <c r="J184" i="2"/>
  <c r="I184" i="2"/>
  <c r="K182" i="2"/>
  <c r="J182" i="2"/>
  <c r="I182" i="2"/>
  <c r="K181" i="2"/>
  <c r="J181" i="2"/>
  <c r="I181" i="2"/>
  <c r="K180" i="2"/>
  <c r="J180" i="2"/>
  <c r="I180" i="2"/>
  <c r="K179" i="2"/>
  <c r="J179" i="2"/>
  <c r="I179" i="2"/>
  <c r="K178" i="2"/>
  <c r="J178" i="2"/>
  <c r="I178" i="2"/>
  <c r="I177" i="2"/>
  <c r="K176" i="2"/>
  <c r="J176" i="2"/>
  <c r="I176" i="2"/>
  <c r="K175" i="2"/>
  <c r="J175" i="2"/>
  <c r="I175" i="2"/>
  <c r="K174" i="2"/>
  <c r="J174" i="2"/>
  <c r="I174" i="2"/>
  <c r="K173" i="2"/>
  <c r="J173" i="2"/>
  <c r="I173" i="2"/>
  <c r="K171" i="2"/>
  <c r="J171" i="2"/>
  <c r="I171" i="2"/>
  <c r="K169" i="2"/>
  <c r="J169" i="2"/>
  <c r="I169" i="2"/>
  <c r="K168" i="2"/>
  <c r="J168" i="2"/>
  <c r="I168" i="2"/>
  <c r="K166" i="2"/>
  <c r="J166" i="2"/>
  <c r="I166" i="2"/>
  <c r="K165" i="2"/>
  <c r="J165" i="2"/>
  <c r="I165" i="2"/>
  <c r="K164" i="2"/>
  <c r="J164" i="2"/>
  <c r="I164" i="2"/>
  <c r="K162" i="2"/>
  <c r="J162" i="2"/>
  <c r="I162" i="2"/>
  <c r="K153" i="2"/>
  <c r="J153" i="2"/>
  <c r="I153" i="2"/>
  <c r="I152" i="2"/>
  <c r="K151" i="2"/>
  <c r="J151" i="2"/>
  <c r="I151" i="2"/>
  <c r="K150" i="2"/>
  <c r="J150" i="2"/>
  <c r="I150" i="2"/>
  <c r="K149" i="2"/>
  <c r="J149" i="2"/>
  <c r="I149" i="2"/>
  <c r="K147" i="2"/>
  <c r="J147" i="2"/>
  <c r="I147" i="2"/>
  <c r="K146" i="2"/>
  <c r="J146" i="2"/>
  <c r="I146" i="2"/>
  <c r="K142" i="2"/>
  <c r="J142" i="2"/>
  <c r="I142" i="2"/>
  <c r="K140" i="2"/>
  <c r="J140" i="2"/>
  <c r="I140" i="2"/>
  <c r="K139" i="2"/>
  <c r="J139" i="2"/>
  <c r="I139" i="2"/>
  <c r="K136" i="2"/>
  <c r="J136" i="2"/>
  <c r="K135" i="2"/>
  <c r="J135" i="2"/>
  <c r="I135" i="2"/>
  <c r="K134" i="2"/>
  <c r="J134" i="2"/>
  <c r="K133" i="2"/>
  <c r="J133" i="2"/>
  <c r="I133" i="2"/>
  <c r="K132" i="2"/>
  <c r="J132" i="2"/>
  <c r="I132" i="2"/>
  <c r="K129" i="2"/>
  <c r="J129" i="2"/>
  <c r="I129" i="2"/>
  <c r="K128" i="2"/>
  <c r="J128" i="2"/>
  <c r="I128" i="2"/>
  <c r="K127" i="2"/>
  <c r="J127" i="2"/>
  <c r="I127" i="2"/>
  <c r="I125" i="2"/>
  <c r="K124" i="2"/>
  <c r="J124" i="2"/>
  <c r="I124" i="2"/>
  <c r="K123" i="2"/>
  <c r="J123" i="2"/>
  <c r="I123" i="2"/>
  <c r="K122" i="2"/>
  <c r="J122" i="2"/>
  <c r="I122" i="2"/>
  <c r="K120" i="2"/>
  <c r="J120" i="2"/>
  <c r="I120" i="2"/>
  <c r="K119" i="2"/>
  <c r="J119" i="2"/>
  <c r="I119" i="2"/>
  <c r="K118" i="2"/>
  <c r="J118" i="2"/>
  <c r="I118" i="2"/>
  <c r="K117" i="2"/>
  <c r="J117" i="2"/>
  <c r="I117" i="2"/>
  <c r="K116" i="2"/>
  <c r="J116" i="2"/>
  <c r="I116" i="2"/>
  <c r="K115" i="2"/>
  <c r="J115" i="2"/>
  <c r="I115" i="2"/>
  <c r="K114" i="2"/>
  <c r="J114" i="2"/>
  <c r="I114" i="2"/>
  <c r="K113" i="2"/>
  <c r="J113" i="2"/>
  <c r="I113" i="2"/>
  <c r="K112" i="2"/>
  <c r="J112" i="2"/>
  <c r="I112" i="2"/>
  <c r="K111" i="2"/>
  <c r="J111" i="2"/>
  <c r="I111" i="2"/>
  <c r="K110" i="2"/>
  <c r="J110" i="2"/>
  <c r="I110" i="2"/>
  <c r="K109" i="2"/>
  <c r="J109" i="2"/>
  <c r="I109" i="2"/>
  <c r="K98" i="2"/>
  <c r="K97" i="2"/>
  <c r="I97" i="2"/>
  <c r="K96" i="2"/>
  <c r="I96" i="2"/>
  <c r="K90" i="2"/>
  <c r="I90" i="2"/>
  <c r="K89" i="2"/>
  <c r="I89" i="2"/>
  <c r="K87" i="2"/>
  <c r="I87" i="2"/>
  <c r="K86" i="2"/>
  <c r="I86" i="2"/>
  <c r="K85" i="2"/>
  <c r="I85" i="2"/>
  <c r="K84" i="2"/>
  <c r="I84" i="2"/>
  <c r="K83" i="2"/>
  <c r="I83" i="2"/>
  <c r="K82" i="2"/>
  <c r="I82" i="2"/>
  <c r="K81" i="2"/>
  <c r="I81" i="2"/>
  <c r="K80" i="2"/>
  <c r="I80" i="2"/>
  <c r="K79" i="2"/>
  <c r="I79" i="2"/>
  <c r="K78" i="2"/>
  <c r="I78" i="2"/>
  <c r="K77" i="2"/>
  <c r="I77" i="2"/>
  <c r="K76" i="2"/>
  <c r="I76" i="2"/>
  <c r="K75" i="2"/>
  <c r="I75" i="2"/>
  <c r="K74" i="2"/>
  <c r="I74" i="2"/>
  <c r="K73" i="2"/>
  <c r="I73" i="2"/>
  <c r="K72" i="2"/>
  <c r="I72" i="2"/>
  <c r="K71" i="2"/>
  <c r="I71" i="2"/>
  <c r="K70" i="2"/>
  <c r="I70" i="2"/>
  <c r="K69" i="2"/>
  <c r="I69" i="2"/>
  <c r="K68" i="2"/>
  <c r="I68" i="2"/>
  <c r="K67" i="2"/>
  <c r="I67" i="2"/>
  <c r="K66" i="2"/>
  <c r="I66" i="2"/>
  <c r="K65" i="2"/>
  <c r="I65" i="2"/>
  <c r="K64" i="2"/>
  <c r="I64" i="2"/>
  <c r="I63" i="2"/>
  <c r="I61" i="2"/>
  <c r="K51" i="2"/>
  <c r="J51" i="2"/>
  <c r="I51" i="2"/>
  <c r="K49" i="2"/>
  <c r="J49" i="2"/>
  <c r="I49" i="2"/>
  <c r="K47" i="2"/>
  <c r="J47" i="2"/>
  <c r="I47" i="2"/>
  <c r="K46" i="2"/>
  <c r="J46" i="2"/>
  <c r="I46" i="2"/>
  <c r="K45" i="2"/>
  <c r="J45" i="2"/>
  <c r="I45" i="2"/>
  <c r="K43" i="2"/>
  <c r="J43" i="2"/>
  <c r="I43" i="2"/>
  <c r="K42" i="2"/>
  <c r="J42" i="2"/>
  <c r="I42" i="2"/>
  <c r="K41" i="2"/>
  <c r="J41" i="2"/>
  <c r="I41" i="2"/>
  <c r="K39" i="2"/>
  <c r="J39" i="2"/>
  <c r="I39" i="2"/>
  <c r="K38" i="2"/>
  <c r="J38" i="2"/>
  <c r="I38" i="2"/>
  <c r="K37" i="2"/>
  <c r="J37" i="2"/>
  <c r="I37" i="2"/>
  <c r="K36" i="2"/>
  <c r="J36" i="2"/>
  <c r="I36" i="2"/>
  <c r="K35" i="2"/>
  <c r="J35" i="2"/>
  <c r="I35" i="2"/>
  <c r="K34" i="2"/>
  <c r="J34" i="2"/>
  <c r="I34" i="2"/>
  <c r="K33" i="2"/>
  <c r="J33" i="2"/>
  <c r="I33" i="2"/>
  <c r="K32" i="2"/>
  <c r="J32" i="2"/>
  <c r="I32" i="2"/>
  <c r="K31" i="2"/>
  <c r="J31" i="2"/>
  <c r="I31" i="2"/>
  <c r="K30" i="2"/>
  <c r="J30" i="2"/>
  <c r="I30" i="2"/>
  <c r="K29" i="2"/>
  <c r="J29" i="2"/>
  <c r="I29" i="2"/>
  <c r="K28" i="2"/>
  <c r="J28" i="2"/>
  <c r="I28" i="2"/>
  <c r="K27" i="2"/>
  <c r="J27" i="2"/>
  <c r="I27" i="2"/>
  <c r="K26" i="2"/>
  <c r="J26" i="2"/>
  <c r="I26" i="2"/>
  <c r="K25" i="2"/>
  <c r="J25" i="2"/>
  <c r="I25" i="2"/>
  <c r="I24" i="2"/>
  <c r="K23" i="2"/>
  <c r="J23" i="2"/>
  <c r="I23" i="2"/>
  <c r="K22" i="2"/>
  <c r="J22" i="2"/>
  <c r="I22" i="2"/>
  <c r="K21" i="2"/>
  <c r="J21" i="2"/>
  <c r="I21" i="2"/>
  <c r="K20" i="2"/>
  <c r="J20" i="2"/>
  <c r="I20" i="2"/>
  <c r="K19" i="2"/>
  <c r="J19" i="2"/>
  <c r="I19" i="2"/>
  <c r="K18" i="2"/>
  <c r="J18" i="2"/>
  <c r="I18" i="2"/>
  <c r="K17" i="2"/>
  <c r="J17" i="2"/>
  <c r="I17" i="2"/>
  <c r="K16" i="2"/>
  <c r="J16" i="2"/>
  <c r="I16" i="2"/>
  <c r="K15" i="2"/>
  <c r="J15" i="2"/>
  <c r="I15" i="2"/>
  <c r="K14" i="2"/>
  <c r="J14" i="2"/>
  <c r="I14" i="2"/>
  <c r="K13" i="2"/>
  <c r="J13" i="2"/>
  <c r="I13" i="2"/>
  <c r="K12" i="2"/>
  <c r="J12" i="2"/>
  <c r="I12" i="2"/>
  <c r="K11" i="2"/>
  <c r="J11" i="2"/>
  <c r="I11" i="2"/>
  <c r="K10" i="2"/>
  <c r="J10" i="2"/>
  <c r="I10" i="2"/>
  <c r="K9" i="2"/>
  <c r="J9" i="2"/>
  <c r="I9" i="2"/>
  <c r="K8" i="2"/>
  <c r="J8" i="2"/>
  <c r="I8" i="2"/>
  <c r="K161" i="2"/>
  <c r="J108" i="2" l="1"/>
  <c r="J161" i="2"/>
  <c r="I161" i="2"/>
  <c r="K108" i="2" l="1"/>
  <c r="I108" i="2"/>
  <c r="T63" i="2"/>
  <c r="S9" i="2" l="1"/>
  <c r="S10" i="2"/>
  <c r="T196" i="2" l="1"/>
  <c r="S196" i="2"/>
  <c r="T143" i="2"/>
  <c r="S143" i="2"/>
  <c r="K60" i="2" l="1"/>
  <c r="I60" i="2"/>
  <c r="T139" i="2" l="1"/>
  <c r="S139" i="2"/>
  <c r="T138" i="2"/>
  <c r="S138" i="2"/>
  <c r="S148" i="2" l="1"/>
  <c r="S149" i="2"/>
  <c r="S150" i="2"/>
  <c r="S151" i="2"/>
  <c r="S152" i="2"/>
  <c r="S153" i="2"/>
  <c r="T188" i="2" l="1"/>
  <c r="S188" i="2"/>
  <c r="S112" i="2" l="1"/>
  <c r="T112" i="2"/>
  <c r="T200" i="2" l="1"/>
  <c r="S200" i="2"/>
  <c r="T199" i="2"/>
  <c r="S199" i="2"/>
  <c r="T198" i="2"/>
  <c r="S198" i="2"/>
  <c r="T191" i="2"/>
  <c r="S191" i="2"/>
  <c r="T190" i="2"/>
  <c r="S190" i="2"/>
  <c r="T189" i="2"/>
  <c r="S189" i="2"/>
  <c r="T187" i="2"/>
  <c r="S187" i="2"/>
  <c r="T185" i="2"/>
  <c r="S185" i="2"/>
  <c r="T184" i="2"/>
  <c r="S184" i="2"/>
  <c r="T183" i="2"/>
  <c r="S183" i="2"/>
  <c r="T182" i="2"/>
  <c r="S182" i="2"/>
  <c r="T179" i="2"/>
  <c r="S179" i="2"/>
  <c r="T177" i="2"/>
  <c r="S177" i="2"/>
  <c r="T176" i="2"/>
  <c r="S176" i="2"/>
  <c r="T174" i="2"/>
  <c r="S174" i="2"/>
  <c r="T173" i="2"/>
  <c r="S173" i="2"/>
  <c r="T172" i="2"/>
  <c r="S172" i="2"/>
  <c r="T171" i="2"/>
  <c r="S171" i="2"/>
  <c r="T168" i="2"/>
  <c r="S168" i="2"/>
  <c r="T164" i="2"/>
  <c r="S164" i="2"/>
  <c r="T163" i="2"/>
  <c r="S163" i="2"/>
  <c r="T162" i="2"/>
  <c r="S162" i="2"/>
  <c r="T153" i="2"/>
  <c r="T152" i="2"/>
  <c r="T151" i="2"/>
  <c r="T150" i="2"/>
  <c r="T149" i="2"/>
  <c r="T148" i="2"/>
  <c r="T142" i="2"/>
  <c r="S142" i="2"/>
  <c r="T136" i="2"/>
  <c r="S136" i="2"/>
  <c r="T135" i="2"/>
  <c r="S135" i="2"/>
  <c r="T132" i="2"/>
  <c r="S132" i="2"/>
  <c r="T131" i="2"/>
  <c r="S131" i="2"/>
  <c r="T130" i="2"/>
  <c r="S130" i="2"/>
  <c r="T129" i="2"/>
  <c r="S129" i="2"/>
  <c r="T128" i="2"/>
  <c r="S128" i="2"/>
  <c r="T127" i="2"/>
  <c r="S127" i="2"/>
  <c r="T124" i="2"/>
  <c r="S124" i="2"/>
  <c r="T123" i="2"/>
  <c r="S123" i="2"/>
  <c r="T121" i="2"/>
  <c r="S121" i="2"/>
  <c r="T120" i="2"/>
  <c r="S120" i="2"/>
  <c r="T119" i="2"/>
  <c r="S119" i="2"/>
  <c r="T117" i="2"/>
  <c r="S117" i="2"/>
  <c r="T116" i="2"/>
  <c r="S116" i="2"/>
  <c r="T115" i="2"/>
  <c r="S115" i="2"/>
  <c r="T111" i="2"/>
  <c r="S111" i="2"/>
  <c r="T110" i="2"/>
  <c r="S110" i="2"/>
  <c r="T99" i="2"/>
  <c r="T98" i="2"/>
  <c r="T97" i="2"/>
  <c r="T95" i="2"/>
  <c r="T93" i="2"/>
  <c r="T90" i="2"/>
  <c r="T89" i="2"/>
  <c r="T87" i="2"/>
  <c r="T86" i="2"/>
  <c r="T84" i="2"/>
  <c r="T83" i="2"/>
  <c r="T82" i="2"/>
  <c r="T81" i="2"/>
  <c r="T78" i="2"/>
  <c r="T76" i="2"/>
  <c r="T75" i="2"/>
  <c r="T73" i="2"/>
  <c r="T72" i="2"/>
  <c r="T71" i="2"/>
  <c r="T70" i="2"/>
  <c r="T69" i="2"/>
  <c r="T67" i="2"/>
  <c r="T66" i="2"/>
  <c r="T62" i="2"/>
  <c r="T61" i="2"/>
  <c r="T52" i="2"/>
  <c r="S52" i="2"/>
  <c r="T51" i="2"/>
  <c r="S51" i="2"/>
  <c r="T50" i="2"/>
  <c r="S50" i="2"/>
  <c r="T49" i="2"/>
  <c r="S49" i="2"/>
  <c r="T47" i="2"/>
  <c r="S47" i="2"/>
  <c r="T43" i="2"/>
  <c r="S43" i="2"/>
  <c r="T41" i="2"/>
  <c r="S41" i="2"/>
  <c r="T40" i="2"/>
  <c r="S40" i="2"/>
  <c r="T38" i="2"/>
  <c r="S38" i="2"/>
  <c r="T37" i="2"/>
  <c r="S37" i="2"/>
  <c r="T35" i="2"/>
  <c r="S35" i="2"/>
  <c r="T34" i="2"/>
  <c r="S34" i="2"/>
  <c r="T31" i="2"/>
  <c r="S31" i="2"/>
  <c r="T30" i="2"/>
  <c r="S30" i="2"/>
  <c r="T29" i="2"/>
  <c r="S29" i="2"/>
  <c r="T28" i="2"/>
  <c r="S28" i="2"/>
  <c r="T27" i="2"/>
  <c r="S27" i="2"/>
  <c r="T26" i="2"/>
  <c r="S26" i="2"/>
  <c r="T23" i="2"/>
  <c r="S23" i="2"/>
  <c r="T22" i="2"/>
  <c r="S22" i="2"/>
  <c r="T20" i="2"/>
  <c r="S20" i="2"/>
  <c r="T19" i="2"/>
  <c r="S19" i="2"/>
  <c r="T18" i="2"/>
  <c r="S18" i="2"/>
  <c r="T16" i="2"/>
  <c r="S16" i="2"/>
  <c r="T15" i="2"/>
  <c r="S15" i="2"/>
  <c r="T14" i="2"/>
  <c r="S14" i="2"/>
  <c r="T11" i="2"/>
  <c r="T10" i="2"/>
  <c r="T9" i="2"/>
  <c r="K99" i="2"/>
  <c r="I99" i="2"/>
  <c r="K52" i="2"/>
  <c r="J52" i="2"/>
  <c r="I52" i="2"/>
  <c r="T96" i="2" l="1"/>
  <c r="T79" i="2"/>
  <c r="T74" i="2"/>
  <c r="T8" i="2"/>
  <c r="S8" i="2"/>
  <c r="T68" i="2" l="1"/>
  <c r="T64" i="2"/>
  <c r="T65" i="2"/>
  <c r="S42" i="2"/>
  <c r="S13" i="2"/>
  <c r="T13" i="2"/>
  <c r="T32" i="2"/>
  <c r="T91" i="2"/>
  <c r="T92" i="2"/>
  <c r="T80" i="2"/>
  <c r="T60" i="2"/>
  <c r="S45" i="2"/>
  <c r="S46" i="2"/>
  <c r="T45" i="2"/>
  <c r="T46" i="2"/>
  <c r="T42" i="2"/>
  <c r="S39" i="2"/>
  <c r="T39" i="2"/>
  <c r="S36" i="2"/>
  <c r="T36" i="2"/>
  <c r="S32" i="2"/>
  <c r="S33" i="2"/>
  <c r="T33" i="2"/>
  <c r="S25" i="2"/>
  <c r="T25" i="2"/>
  <c r="S21" i="2"/>
  <c r="T21" i="2"/>
  <c r="S17" i="2"/>
  <c r="T12" i="2"/>
  <c r="T17" i="2"/>
  <c r="T85" i="2"/>
  <c r="T77" i="2"/>
  <c r="T186" i="2"/>
  <c r="T180" i="2"/>
  <c r="S180" i="2"/>
  <c r="S134" i="2"/>
  <c r="T114" i="2"/>
  <c r="T109" i="2"/>
  <c r="T113" i="2" l="1"/>
  <c r="S126" i="2"/>
  <c r="T165" i="2"/>
  <c r="S197" i="2"/>
  <c r="S192" i="2"/>
  <c r="S193" i="2"/>
  <c r="S122" i="2"/>
  <c r="T192" i="2"/>
  <c r="S169" i="2"/>
  <c r="T169" i="2"/>
  <c r="S166" i="2"/>
  <c r="T166" i="2"/>
  <c r="S161" i="2"/>
  <c r="T161" i="2"/>
  <c r="T146" i="2"/>
  <c r="T147" i="2"/>
  <c r="T140" i="2"/>
  <c r="T134" i="2"/>
  <c r="S109" i="2"/>
  <c r="T197" i="2"/>
  <c r="T193" i="2"/>
  <c r="S186" i="2"/>
  <c r="T178" i="2"/>
  <c r="S181" i="2"/>
  <c r="T181" i="2"/>
  <c r="S178" i="2"/>
  <c r="S175" i="2"/>
  <c r="T175" i="2"/>
  <c r="S140" i="2"/>
  <c r="T126" i="2"/>
  <c r="S118" i="2"/>
  <c r="S12" i="2"/>
  <c r="S137" i="2"/>
  <c r="S147" i="2"/>
  <c r="S146" i="2"/>
  <c r="S114" i="2"/>
  <c r="S165" i="2" l="1"/>
  <c r="T137" i="2"/>
  <c r="T133" i="2"/>
  <c r="S133" i="2"/>
  <c r="K7" i="2"/>
  <c r="I7" i="2"/>
  <c r="S113" i="2"/>
  <c r="T7" i="2"/>
  <c r="D73" i="3"/>
  <c r="D71" i="3"/>
  <c r="D67" i="3"/>
  <c r="D70" i="3"/>
  <c r="E70" i="3"/>
  <c r="E71" i="3"/>
  <c r="B72" i="3"/>
  <c r="D72" i="3"/>
  <c r="E72" i="3"/>
  <c r="B69" i="3"/>
  <c r="B68" i="3"/>
  <c r="E67" i="3"/>
  <c r="D63" i="3"/>
  <c r="B50" i="3"/>
  <c r="D20" i="3"/>
  <c r="B73" i="3"/>
  <c r="E68" i="3"/>
  <c r="D68" i="3"/>
  <c r="C68" i="3"/>
  <c r="E62" i="3"/>
  <c r="D62" i="3"/>
  <c r="E60" i="3"/>
  <c r="E59" i="3"/>
  <c r="E58" i="3"/>
  <c r="D54" i="3"/>
  <c r="E54" i="3"/>
  <c r="E53" i="3"/>
  <c r="D53" i="3"/>
  <c r="C53" i="3"/>
  <c r="E52" i="3"/>
  <c r="E73" i="3"/>
  <c r="C66" i="3"/>
  <c r="C49" i="3"/>
  <c r="B49" i="3"/>
  <c r="E26" i="3"/>
  <c r="E25" i="3"/>
  <c r="C25" i="3"/>
  <c r="C24" i="3"/>
  <c r="E23" i="3"/>
  <c r="E20" i="3"/>
  <c r="E19" i="3"/>
  <c r="D19" i="3"/>
  <c r="B15" i="3"/>
  <c r="C26" i="3"/>
  <c r="E15" i="3"/>
  <c r="D66" i="3"/>
  <c r="C73" i="3"/>
  <c r="E55" i="3"/>
  <c r="E49" i="3"/>
  <c r="E21" i="3"/>
  <c r="B63" i="3"/>
  <c r="B16" i="3"/>
  <c r="C15" i="3"/>
  <c r="E66" i="3"/>
  <c r="C16" i="3"/>
  <c r="E16" i="3"/>
  <c r="C22" i="3"/>
  <c r="E22" i="3"/>
  <c r="D49" i="3"/>
  <c r="C50" i="3"/>
  <c r="E50" i="3"/>
  <c r="C56" i="3"/>
  <c r="E56" i="3"/>
  <c r="C63" i="3"/>
  <c r="E63" i="3"/>
  <c r="C69" i="3"/>
  <c r="D69" i="3"/>
  <c r="E69" i="3"/>
  <c r="B62" i="3"/>
  <c r="D50" i="3"/>
  <c r="D15" i="3"/>
  <c r="D16" i="3"/>
  <c r="B66" i="3"/>
  <c r="D64" i="3"/>
  <c r="B70" i="3"/>
  <c r="E65" i="3"/>
  <c r="E64" i="3"/>
  <c r="C64" i="3"/>
  <c r="B67" i="3"/>
  <c r="D65" i="3"/>
  <c r="E57" i="3"/>
  <c r="B53" i="3"/>
  <c r="C20" i="3"/>
  <c r="B64" i="3"/>
  <c r="B71" i="3"/>
  <c r="C70" i="3"/>
  <c r="C72" i="3"/>
  <c r="C65" i="3"/>
  <c r="B65" i="3"/>
  <c r="C67" i="3"/>
  <c r="F31" i="3"/>
  <c r="B20" i="3"/>
  <c r="C71" i="3"/>
  <c r="F63" i="3" l="1"/>
  <c r="G25" i="3"/>
  <c r="G72" i="3"/>
  <c r="F70" i="3"/>
  <c r="F66" i="3"/>
  <c r="G67" i="3"/>
  <c r="G15" i="3"/>
  <c r="G66" i="3"/>
  <c r="F33" i="3"/>
  <c r="F29" i="3"/>
  <c r="G56" i="3"/>
  <c r="G20" i="3"/>
  <c r="T108" i="2"/>
  <c r="G68" i="3"/>
  <c r="S108" i="2"/>
  <c r="F30" i="3"/>
  <c r="F73" i="3"/>
  <c r="F65" i="3"/>
  <c r="G73" i="3"/>
  <c r="G71" i="3"/>
  <c r="G33" i="3"/>
  <c r="G30" i="3"/>
  <c r="G53" i="3"/>
  <c r="G22" i="3"/>
  <c r="F16" i="3"/>
  <c r="G16" i="3"/>
  <c r="F64" i="3"/>
  <c r="F15" i="3"/>
  <c r="G39" i="3"/>
  <c r="G70" i="3"/>
  <c r="F67" i="3"/>
  <c r="G65" i="3"/>
  <c r="G35" i="3"/>
  <c r="F49" i="3"/>
  <c r="F53" i="3"/>
  <c r="F62" i="3"/>
  <c r="G50" i="3"/>
  <c r="F28" i="3"/>
  <c r="G49" i="3"/>
  <c r="F72" i="3"/>
  <c r="F71" i="3"/>
  <c r="G69" i="3"/>
  <c r="F69" i="3"/>
  <c r="F68" i="3"/>
  <c r="G64" i="3"/>
  <c r="F39" i="3"/>
  <c r="G37" i="3"/>
  <c r="F36" i="3"/>
  <c r="G36" i="3"/>
  <c r="F35" i="3"/>
  <c r="G31" i="3"/>
  <c r="G29" i="3"/>
  <c r="G63" i="3"/>
  <c r="F50" i="3"/>
  <c r="G26" i="3"/>
  <c r="F20" i="3"/>
  <c r="F37" i="3"/>
  <c r="G34" i="3"/>
  <c r="C62" i="3"/>
  <c r="F34" i="3"/>
  <c r="G28" i="3"/>
  <c r="C60" i="3"/>
  <c r="G60" i="3" s="1"/>
  <c r="C59" i="3"/>
  <c r="G59" i="3" s="1"/>
  <c r="C58" i="3"/>
  <c r="G58" i="3" s="1"/>
  <c r="C57" i="3"/>
  <c r="G57" i="3" s="1"/>
  <c r="C55" i="3"/>
  <c r="G55" i="3" s="1"/>
  <c r="B54" i="3"/>
  <c r="F54" i="3" s="1"/>
  <c r="C54" i="3"/>
  <c r="G54" i="3" s="1"/>
  <c r="B52" i="3"/>
  <c r="D52" i="3"/>
  <c r="C52" i="3"/>
  <c r="G52" i="3" s="1"/>
  <c r="C51" i="3"/>
  <c r="D51" i="3"/>
  <c r="E24" i="3"/>
  <c r="G24" i="3" s="1"/>
  <c r="C23" i="3"/>
  <c r="G23" i="3" s="1"/>
  <c r="C21" i="3"/>
  <c r="G21" i="3" s="1"/>
  <c r="C19" i="3"/>
  <c r="G19" i="3" s="1"/>
  <c r="B19" i="3"/>
  <c r="F19" i="3" s="1"/>
  <c r="E18" i="3"/>
  <c r="D17" i="3"/>
  <c r="C17" i="3"/>
  <c r="E17" i="3"/>
  <c r="G61" i="3" l="1"/>
  <c r="G62" i="3"/>
  <c r="F61" i="3"/>
  <c r="F52" i="3"/>
  <c r="G17" i="3"/>
  <c r="F27" i="3"/>
  <c r="G27" i="3"/>
  <c r="E51" i="3"/>
  <c r="B51" i="3"/>
  <c r="B18" i="3"/>
  <c r="C18" i="3"/>
  <c r="G18" i="3" s="1"/>
  <c r="D18" i="3"/>
  <c r="B17" i="3"/>
  <c r="F17" i="3" s="1"/>
  <c r="G48" i="3" l="1"/>
  <c r="G51" i="3"/>
  <c r="F51" i="3"/>
  <c r="F18" i="3"/>
  <c r="G14" i="3"/>
  <c r="D14" i="3" l="1"/>
  <c r="B14" i="3" l="1"/>
  <c r="F14" i="3" s="1"/>
  <c r="J7" i="2"/>
  <c r="B48" i="3" l="1"/>
  <c r="S7" i="2"/>
  <c r="D48" i="3"/>
  <c r="F48" i="3" l="1"/>
  <c r="D26" i="3" l="1"/>
  <c r="D24" i="3"/>
  <c r="D21" i="3"/>
  <c r="D25" i="3"/>
  <c r="D22" i="3"/>
  <c r="D23" i="3"/>
  <c r="D60" i="3"/>
  <c r="S91" i="2"/>
  <c r="S81" i="2"/>
  <c r="S63" i="2"/>
  <c r="S96" i="2"/>
  <c r="S73" i="2"/>
  <c r="S99" i="2"/>
  <c r="S74" i="2"/>
  <c r="S86" i="2"/>
  <c r="B56" i="3"/>
  <c r="S72" i="2"/>
  <c r="D59" i="3"/>
  <c r="S78" i="2"/>
  <c r="S60" i="2"/>
  <c r="S64" i="2"/>
  <c r="S93" i="2"/>
  <c r="D58" i="3"/>
  <c r="S95" i="2"/>
  <c r="S62" i="2"/>
  <c r="D57" i="3"/>
  <c r="S77" i="2"/>
  <c r="S61" i="2"/>
  <c r="S66" i="2"/>
  <c r="B59" i="3"/>
  <c r="S84" i="2"/>
  <c r="D55" i="3"/>
  <c r="F55" i="3" s="1"/>
  <c r="S97" i="2"/>
  <c r="S76" i="2"/>
  <c r="B55" i="3"/>
  <c r="S94" i="2"/>
  <c r="S85" i="2"/>
  <c r="B57" i="3"/>
  <c r="S79" i="2"/>
  <c r="S70" i="2"/>
  <c r="S98" i="2"/>
  <c r="S83" i="2"/>
  <c r="B60" i="3"/>
  <c r="S88" i="2"/>
  <c r="S67" i="2"/>
  <c r="B58" i="3"/>
  <c r="S80" i="2"/>
  <c r="S69" i="2"/>
  <c r="S92" i="2"/>
  <c r="S71" i="2"/>
  <c r="D56" i="3"/>
  <c r="S87" i="2"/>
  <c r="S65" i="2"/>
  <c r="S68" i="2"/>
  <c r="S89" i="2"/>
  <c r="S75" i="2"/>
  <c r="S90" i="2"/>
  <c r="S82" i="2"/>
  <c r="F59" i="3" l="1"/>
  <c r="F57" i="3"/>
  <c r="F60" i="3"/>
  <c r="F58" i="3"/>
  <c r="F56" i="3"/>
  <c r="J96" i="2"/>
  <c r="H96" i="2"/>
  <c r="J60" i="2"/>
  <c r="H60" i="2"/>
  <c r="J86" i="2"/>
  <c r="H86" i="2"/>
  <c r="J62" i="2"/>
  <c r="H62" i="2"/>
  <c r="H65" i="2"/>
  <c r="J65" i="2"/>
  <c r="J79" i="2"/>
  <c r="H79" i="2"/>
  <c r="J84" i="2"/>
  <c r="H84" i="2"/>
  <c r="H69" i="2"/>
  <c r="J69" i="2"/>
  <c r="H74" i="2"/>
  <c r="J74" i="2"/>
  <c r="J89" i="2"/>
  <c r="H89" i="2"/>
  <c r="H91" i="2"/>
  <c r="J91" i="2"/>
  <c r="J90" i="2"/>
  <c r="H90" i="2"/>
  <c r="J94" i="2"/>
  <c r="H94" i="2"/>
  <c r="H76" i="2"/>
  <c r="J76" i="2"/>
  <c r="J92" i="2"/>
  <c r="H92" i="2"/>
  <c r="J77" i="2"/>
  <c r="H77" i="2"/>
  <c r="H82" i="2"/>
  <c r="J82" i="2"/>
  <c r="J83" i="2"/>
  <c r="H83" i="2"/>
  <c r="H87" i="2"/>
  <c r="J87" i="2"/>
  <c r="H63" i="2"/>
  <c r="J63" i="2"/>
  <c r="J98" i="2"/>
  <c r="H98" i="2"/>
  <c r="B26" i="3"/>
  <c r="F26" i="3" s="1"/>
  <c r="J71" i="2"/>
  <c r="H71" i="2"/>
  <c r="H68" i="2"/>
  <c r="J68" i="2"/>
  <c r="H61" i="2"/>
  <c r="J61" i="2"/>
  <c r="H73" i="2"/>
  <c r="J73" i="2"/>
  <c r="H93" i="2"/>
  <c r="J93" i="2"/>
  <c r="H95" i="2"/>
  <c r="J95" i="2"/>
  <c r="J97" i="2"/>
  <c r="H97" i="2"/>
  <c r="J70" i="2"/>
  <c r="H70" i="2"/>
  <c r="J99" i="2"/>
  <c r="H99" i="2"/>
  <c r="B25" i="3"/>
  <c r="F25" i="3" s="1"/>
  <c r="J64" i="2"/>
  <c r="H64" i="2"/>
  <c r="H80" i="2"/>
  <c r="J80" i="2"/>
  <c r="J67" i="2"/>
  <c r="H67" i="2"/>
  <c r="J85" i="2"/>
  <c r="H85" i="2"/>
  <c r="J66" i="2"/>
  <c r="H66" i="2"/>
  <c r="B24" i="3"/>
  <c r="F24" i="3" s="1"/>
  <c r="J88" i="2"/>
  <c r="H88" i="2"/>
  <c r="H78" i="2"/>
  <c r="J78" i="2"/>
  <c r="J81" i="2"/>
  <c r="H81" i="2"/>
  <c r="H75" i="2"/>
  <c r="J75" i="2"/>
  <c r="B23" i="3"/>
  <c r="F23" i="3" s="1"/>
  <c r="H72" i="2"/>
  <c r="J72" i="2"/>
  <c r="B22" i="3"/>
  <c r="F22" i="3" s="1"/>
  <c r="B21" i="3"/>
  <c r="F21" i="3" s="1"/>
</calcChain>
</file>

<file path=xl/sharedStrings.xml><?xml version="1.0" encoding="utf-8"?>
<sst xmlns="http://schemas.openxmlformats.org/spreadsheetml/2006/main" count="586" uniqueCount="127">
  <si>
    <t>Description</t>
  </si>
  <si>
    <t>Rs</t>
  </si>
  <si>
    <t>$</t>
  </si>
  <si>
    <t>over</t>
  </si>
  <si>
    <t xml:space="preserve">GOVERNMENT OF PAKISTAN </t>
  </si>
  <si>
    <t>TRADE IN SERVICES (SUMMARY)</t>
  </si>
  <si>
    <t>Export of Services   (TOTAL)</t>
  </si>
  <si>
    <t>Import of Services   (TOTAL)</t>
  </si>
  <si>
    <t>Dollars in Thousands</t>
  </si>
  <si>
    <t>Rs. in Millions</t>
  </si>
  <si>
    <t xml:space="preserve">             Rs. In Million</t>
  </si>
  <si>
    <t xml:space="preserve">             Dollars in Thousands</t>
  </si>
  <si>
    <t>P-2</t>
  </si>
  <si>
    <t>PAKISTAN BUREAU OF STATISTICS</t>
  </si>
  <si>
    <t>1.Manufacturing services on physical inputs owned by others</t>
  </si>
  <si>
    <t xml:space="preserve">1.1 Goods for processing in reporting economy </t>
  </si>
  <si>
    <t xml:space="preserve">1.2 Goods for processing abroad </t>
  </si>
  <si>
    <t>2.Maintenance and repair services n.i.e.</t>
  </si>
  <si>
    <t>3. Transport</t>
  </si>
  <si>
    <t>3.1 Sea transport</t>
  </si>
  <si>
    <t>3.1.1 Passenger</t>
  </si>
  <si>
    <t>3.1.2 Freight</t>
  </si>
  <si>
    <t>3.1.3 Other</t>
  </si>
  <si>
    <t>3.2 Air transport</t>
  </si>
  <si>
    <t>3.3 Road transport</t>
  </si>
  <si>
    <t>3.3.1 Passenger</t>
  </si>
  <si>
    <t>3.3.2 Freight</t>
  </si>
  <si>
    <t>3.3.3 Other</t>
  </si>
  <si>
    <t>3.4 Rail transport</t>
  </si>
  <si>
    <t>3.4.1 Passenger</t>
  </si>
  <si>
    <t>3.4.2 Freight</t>
  </si>
  <si>
    <t>3.4.3 Other</t>
  </si>
  <si>
    <t>3.5 Postal and courier services</t>
  </si>
  <si>
    <t>3.6 Electricity transmission</t>
  </si>
  <si>
    <t>3.7 Other supporting and auxiliary transport service</t>
  </si>
  <si>
    <t> 4. Travel</t>
  </si>
  <si>
    <t>4.1 Business</t>
  </si>
  <si>
    <t>4.1.2 Other</t>
  </si>
  <si>
    <t>4.2 Personal</t>
  </si>
  <si>
    <t>4.2.3 Other</t>
  </si>
  <si>
    <t xml:space="preserve">4.2.3.1 Religious travel  </t>
  </si>
  <si>
    <t>4.2.3.2 Other</t>
  </si>
  <si>
    <t>5.Construction services</t>
  </si>
  <si>
    <t>5.1 Construction abroad</t>
  </si>
  <si>
    <t>5.2 Construction in the compiling economy</t>
  </si>
  <si>
    <t>6. Insurance and Pension services</t>
  </si>
  <si>
    <t>6.1 Direct Insurance</t>
  </si>
  <si>
    <t>6.1.1 Life insurance</t>
  </si>
  <si>
    <t>6.1.2 Freight insurance</t>
  </si>
  <si>
    <t>6.1.3 Other direct insurance</t>
  </si>
  <si>
    <t>6.2 Reinsurance</t>
  </si>
  <si>
    <t>6.3 Auxiliary insurance services</t>
  </si>
  <si>
    <t>6.4 Pension and standardized guarantee services</t>
  </si>
  <si>
    <t>7. Financial services</t>
  </si>
  <si>
    <t>7.1   Explicitly charged and other financial services</t>
  </si>
  <si>
    <t>7.2   Financial intermediation service charges indirectly measured (FISIM)</t>
  </si>
  <si>
    <t>8. Charges for the use of intellectual services</t>
  </si>
  <si>
    <t>9. Telecommunication, Computer and information services</t>
  </si>
  <si>
    <t>9.1   Telecommunications services</t>
  </si>
  <si>
    <t>9.1.1 Call centres</t>
  </si>
  <si>
    <t xml:space="preserve">9.1.2 Telecommunication services </t>
  </si>
  <si>
    <t>9.2 Computer services</t>
  </si>
  <si>
    <t xml:space="preserve">9.2.1 Hardware consultancy services  </t>
  </si>
  <si>
    <t xml:space="preserve">9.2.2 Software consultancy services  </t>
  </si>
  <si>
    <t>9.2.3 Maintenance &amp; repairs of computer</t>
  </si>
  <si>
    <t xml:space="preserve">9.2.4 Export / Import  of Computer Software </t>
  </si>
  <si>
    <t>9.2.5 Other Computer services</t>
  </si>
  <si>
    <t>9.3 Information services</t>
  </si>
  <si>
    <t>9.3.1 News agency services</t>
  </si>
  <si>
    <t>9.3.2 Other information services</t>
  </si>
  <si>
    <t>10. Other business services</t>
  </si>
  <si>
    <t>10.1 Research and development services</t>
  </si>
  <si>
    <t>10.2 Professional and management consulting services</t>
  </si>
  <si>
    <t>10.2.1   Legal, accounting, management consulting, and public relations</t>
  </si>
  <si>
    <t>10.2.1.1   Legal services</t>
  </si>
  <si>
    <t>10.2.1.2   Accounting, auditing, bookkeeping, and tax consulting services</t>
  </si>
  <si>
    <t>10.2.1.3   Business and management consulting and public relations services</t>
  </si>
  <si>
    <t>10.2.2   Advertising, market research, and public opinion polling</t>
  </si>
  <si>
    <t>10.3.1   Architectural, engineering, scientific and other technical services</t>
  </si>
  <si>
    <t>10.3.3   Operating leasing services</t>
  </si>
  <si>
    <t>10.3.5   Other business services n.i.e.</t>
  </si>
  <si>
    <t>11. Personal, cultural, and recreational services</t>
  </si>
  <si>
    <t>11.1   Audiovisual and related services</t>
  </si>
  <si>
    <t>11.1.1 Audiovisual services</t>
  </si>
  <si>
    <t>11.1.2 Artistic related services</t>
  </si>
  <si>
    <t>11.2   Other personal, cultural, and recreational services</t>
  </si>
  <si>
    <t>12. Government services, n.i.e.</t>
  </si>
  <si>
    <t>12.1 Embassies and consulates</t>
  </si>
  <si>
    <t>12.2 Military units and agencies</t>
  </si>
  <si>
    <t>12.3  Other</t>
  </si>
  <si>
    <t>Note:</t>
  </si>
  <si>
    <t>EXPORTS OF SERVICES</t>
  </si>
  <si>
    <t>IMPORTS OF SERVICES</t>
  </si>
  <si>
    <t>Services</t>
  </si>
  <si>
    <t>4.1.1 Acquisition of goods and services by border, seasonal, and other short-term workers</t>
  </si>
  <si>
    <t>4.2.1 Health-related expenditure</t>
  </si>
  <si>
    <t>4.2.2 Education-related expenditure</t>
  </si>
  <si>
    <t>10.3 Technical, trade-related and other business services</t>
  </si>
  <si>
    <t>10.3.2   Waste treatment and de-pollution, agricultural and mining services</t>
  </si>
  <si>
    <t>10.3.4   Trade-related services</t>
  </si>
  <si>
    <t>P-6</t>
  </si>
  <si>
    <t>P - 4</t>
  </si>
  <si>
    <t>1. The data are  presented as per BPM6(EBOPS 2010) classification aligned with IMTS 2010 classification</t>
  </si>
  <si>
    <t xml:space="preserve">            Dollar value converted into Rupees on the basis of monthly Banks' Floating Average exchange rate provided by SBP. </t>
  </si>
  <si>
    <t xml:space="preserve">  Provisional figures based on figures provided by the State Bank of Pakistan.</t>
  </si>
  <si>
    <t xml:space="preserve">  Revised by SBP</t>
  </si>
  <si>
    <t>P-3</t>
  </si>
  <si>
    <t>P - 5</t>
  </si>
  <si>
    <t>P-7</t>
  </si>
  <si>
    <t>P - 9</t>
  </si>
  <si>
    <t>April, 2025</t>
  </si>
  <si>
    <t>% Change in May, 2025</t>
  </si>
  <si>
    <t>% Change in July - May,    2024-2025</t>
  </si>
  <si>
    <t xml:space="preserve"> May, 2025 (P )</t>
  </si>
  <si>
    <t>May, 2024</t>
  </si>
  <si>
    <t>July - May, 2024-2025</t>
  </si>
  <si>
    <t>July - May, 2023-2024</t>
  </si>
  <si>
    <t>July - May,   2023-2024</t>
  </si>
  <si>
    <t>April, 2025 (R )</t>
  </si>
  <si>
    <t>May, 2025</t>
  </si>
  <si>
    <t>July - May, 2024-2025 (P )</t>
  </si>
  <si>
    <t xml:space="preserve">    July - May, 2023-2024 (F )</t>
  </si>
  <si>
    <t>July - May,  2023-2024</t>
  </si>
  <si>
    <t>April, 2025  (P )</t>
  </si>
  <si>
    <t xml:space="preserve"> over April, 2025</t>
  </si>
  <si>
    <t>Note:-  SBP has swiched over from BPM-5  to BPM 6th addition from April, 2014.</t>
  </si>
  <si>
    <t xml:space="preserve">      May, 2025 (1$=Rs.281.666293) , April, 2025 (1$=Rs.280.713793) and May, 2024 (1$=Rs.278.250082)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</si>
</sst>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;\-#,##0;&quot;-&quot;"/>
    <numFmt numFmtId="167" formatCode="mm/dd/yy"/>
  </numFmts>
  <fonts count="41" x14ac:knownFonts="1">
    <font>
      <sz val="12"/>
      <name val="Arial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sz val="12"/>
      <name val="Arial"/>
      <family val="2"/>
    </font>
    <font>
      <sz val="12"/>
      <name val="Tms Rmn"/>
    </font>
    <font>
      <b/>
      <sz val="9"/>
      <color indexed="12"/>
      <name val="Arial"/>
      <family val="2"/>
    </font>
    <font>
      <sz val="10"/>
      <name val="MS Serif"/>
      <family val="1"/>
    </font>
    <font>
      <i/>
      <sz val="9"/>
      <color indexed="8"/>
      <name val="Arial"/>
      <family val="2"/>
    </font>
    <font>
      <sz val="10"/>
      <color indexed="16"/>
      <name val="MS Serif"/>
      <family val="1"/>
    </font>
    <font>
      <b/>
      <sz val="9"/>
      <color indexed="20"/>
      <name val="Arial"/>
      <family val="2"/>
    </font>
    <font>
      <b/>
      <sz val="12"/>
      <name val="Arial"/>
      <family val="2"/>
    </font>
    <font>
      <sz val="8"/>
      <name val="Times New Roman"/>
      <family val="1"/>
    </font>
    <font>
      <sz val="8"/>
      <color indexed="18"/>
      <name val="Arial"/>
      <family val="2"/>
    </font>
    <font>
      <sz val="8"/>
      <name val="Helv"/>
    </font>
    <font>
      <b/>
      <sz val="8"/>
      <color indexed="8"/>
      <name val="Helv"/>
    </font>
    <font>
      <sz val="9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sz val="14"/>
      <color theme="3"/>
      <name val="Times New Roman"/>
      <family val="1"/>
    </font>
    <font>
      <b/>
      <sz val="14"/>
      <color theme="3"/>
      <name val="Arial"/>
      <family val="2"/>
    </font>
    <font>
      <sz val="12"/>
      <color theme="9" tint="-0.249977111117893"/>
      <name val="Times New Roman"/>
      <family val="1"/>
    </font>
    <font>
      <sz val="12"/>
      <color theme="9" tint="-0.249977111117893"/>
      <name val="Arial"/>
      <family val="2"/>
    </font>
    <font>
      <sz val="12"/>
      <color rgb="FF00B050"/>
      <name val="Times New Roman"/>
      <family val="1"/>
    </font>
    <font>
      <sz val="12"/>
      <color rgb="FF00B050"/>
      <name val="Arial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Arial"/>
      <family val="2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9">
    <xf numFmtId="0" fontId="0" fillId="0" borderId="0"/>
    <xf numFmtId="0" fontId="11" fillId="0" borderId="0" applyNumberFormat="0" applyFill="0" applyBorder="0" applyAlignment="0" applyProtection="0"/>
    <xf numFmtId="166" fontId="5" fillId="0" borderId="0" applyFill="0" applyBorder="0" applyAlignment="0"/>
    <xf numFmtId="43" fontId="1" fillId="0" borderId="0" applyFont="0" applyFill="0" applyBorder="0" applyAlignment="0" applyProtection="0"/>
    <xf numFmtId="164" fontId="2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12" fillId="2" borderId="0" applyFill="0" applyBorder="0"/>
    <xf numFmtId="0" fontId="13" fillId="0" borderId="0" applyNumberFormat="0" applyAlignment="0">
      <alignment horizontal="left"/>
    </xf>
    <xf numFmtId="0" fontId="14" fillId="2" borderId="0"/>
    <xf numFmtId="0" fontId="15" fillId="0" borderId="0" applyNumberFormat="0" applyAlignment="0">
      <alignment horizontal="left"/>
    </xf>
    <xf numFmtId="0" fontId="16" fillId="0" borderId="0" applyFill="0" applyAlignment="0"/>
    <xf numFmtId="38" fontId="2" fillId="2" borderId="0" applyNumberFormat="0" applyBorder="0" applyAlignment="0" applyProtection="0"/>
    <xf numFmtId="0" fontId="17" fillId="0" borderId="1" applyNumberFormat="0" applyAlignment="0" applyProtection="0">
      <alignment horizontal="left" vertical="center"/>
    </xf>
    <xf numFmtId="0" fontId="17" fillId="0" borderId="2">
      <alignment horizontal="left" vertical="center"/>
    </xf>
    <xf numFmtId="0" fontId="24" fillId="0" borderId="0" applyNumberFormat="0" applyFill="0" applyBorder="0" applyAlignment="0" applyProtection="0">
      <alignment vertical="top"/>
      <protection locked="0"/>
    </xf>
    <xf numFmtId="10" fontId="2" fillId="3" borderId="3" applyNumberFormat="0" applyBorder="0" applyAlignment="0" applyProtection="0"/>
    <xf numFmtId="0" fontId="3" fillId="0" borderId="0"/>
    <xf numFmtId="0" fontId="23" fillId="0" borderId="0"/>
    <xf numFmtId="0" fontId="3" fillId="0" borderId="0"/>
    <xf numFmtId="0" fontId="18" fillId="0" borderId="0"/>
    <xf numFmtId="0" fontId="23" fillId="0" borderId="0"/>
    <xf numFmtId="0" fontId="23" fillId="0" borderId="0"/>
    <xf numFmtId="0" fontId="3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9" fillId="0" borderId="0">
      <alignment wrapText="1"/>
    </xf>
    <xf numFmtId="10" fontId="3" fillId="0" borderId="0" applyFont="0" applyFill="0" applyBorder="0" applyAlignment="0" applyProtection="0"/>
    <xf numFmtId="9" fontId="23" fillId="0" borderId="0" applyFont="0" applyFill="0" applyBorder="0" applyAlignment="0" applyProtection="0"/>
    <xf numFmtId="167" fontId="20" fillId="0" borderId="0" applyNumberFormat="0" applyFill="0" applyBorder="0" applyAlignment="0" applyProtection="0">
      <alignment horizontal="left"/>
    </xf>
    <xf numFmtId="40" fontId="21" fillId="0" borderId="0" applyBorder="0">
      <alignment horizontal="right"/>
    </xf>
    <xf numFmtId="0" fontId="22" fillId="2" borderId="0" applyFont="0" applyFill="0">
      <alignment horizontal="center"/>
    </xf>
  </cellStyleXfs>
  <cellXfs count="102">
    <xf numFmtId="0" fontId="0" fillId="0" borderId="0" xfId="0"/>
    <xf numFmtId="0" fontId="25" fillId="0" borderId="0" xfId="0" applyFont="1"/>
    <xf numFmtId="0" fontId="26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26" fillId="0" borderId="4" xfId="0" applyFont="1" applyBorder="1" applyAlignment="1">
      <alignment horizontal="center"/>
    </xf>
    <xf numFmtId="0" fontId="26" fillId="0" borderId="5" xfId="0" applyFont="1" applyBorder="1"/>
    <xf numFmtId="0" fontId="26" fillId="0" borderId="5" xfId="0" applyFont="1" applyBorder="1" applyAlignment="1">
      <alignment horizontal="center"/>
    </xf>
    <xf numFmtId="0" fontId="26" fillId="0" borderId="6" xfId="0" applyFont="1" applyBorder="1"/>
    <xf numFmtId="0" fontId="26" fillId="0" borderId="4" xfId="0" applyFont="1" applyBorder="1"/>
    <xf numFmtId="0" fontId="26" fillId="0" borderId="7" xfId="0" applyFont="1" applyBorder="1"/>
    <xf numFmtId="0" fontId="26" fillId="0" borderId="8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25" fillId="0" borderId="9" xfId="0" applyFont="1" applyBorder="1"/>
    <xf numFmtId="0" fontId="25" fillId="0" borderId="10" xfId="0" applyFont="1" applyBorder="1"/>
    <xf numFmtId="0" fontId="25" fillId="0" borderId="11" xfId="0" applyFont="1" applyBorder="1"/>
    <xf numFmtId="0" fontId="25" fillId="0" borderId="5" xfId="0" applyFont="1" applyBorder="1"/>
    <xf numFmtId="2" fontId="25" fillId="0" borderId="0" xfId="0" applyNumberFormat="1" applyFont="1"/>
    <xf numFmtId="0" fontId="25" fillId="0" borderId="5" xfId="0" applyFont="1" applyBorder="1" applyAlignment="1">
      <alignment horizontal="left"/>
    </xf>
    <xf numFmtId="4" fontId="25" fillId="0" borderId="0" xfId="3" applyNumberFormat="1" applyFont="1"/>
    <xf numFmtId="0" fontId="25" fillId="0" borderId="6" xfId="0" applyFont="1" applyBorder="1"/>
    <xf numFmtId="4" fontId="0" fillId="0" borderId="0" xfId="0" applyNumberFormat="1"/>
    <xf numFmtId="4" fontId="0" fillId="0" borderId="4" xfId="0" applyNumberFormat="1" applyBorder="1"/>
    <xf numFmtId="0" fontId="27" fillId="0" borderId="5" xfId="0" applyFont="1" applyBorder="1"/>
    <xf numFmtId="4" fontId="25" fillId="0" borderId="4" xfId="3" applyNumberFormat="1" applyFont="1" applyBorder="1"/>
    <xf numFmtId="4" fontId="28" fillId="0" borderId="0" xfId="3" applyNumberFormat="1" applyFont="1"/>
    <xf numFmtId="2" fontId="29" fillId="0" borderId="0" xfId="0" applyNumberFormat="1" applyFont="1" applyAlignment="1">
      <alignment horizontal="center"/>
    </xf>
    <xf numFmtId="2" fontId="26" fillId="0" borderId="0" xfId="0" applyNumberFormat="1" applyFont="1" applyAlignment="1">
      <alignment horizontal="center"/>
    </xf>
    <xf numFmtId="2" fontId="26" fillId="0" borderId="0" xfId="0" applyNumberFormat="1" applyFont="1" applyAlignment="1">
      <alignment horizontal="left"/>
    </xf>
    <xf numFmtId="2" fontId="26" fillId="0" borderId="0" xfId="0" applyNumberFormat="1" applyFont="1"/>
    <xf numFmtId="2" fontId="26" fillId="0" borderId="4" xfId="3" applyNumberFormat="1" applyFont="1" applyBorder="1"/>
    <xf numFmtId="2" fontId="30" fillId="0" borderId="0" xfId="0" applyNumberFormat="1" applyFont="1"/>
    <xf numFmtId="2" fontId="26" fillId="0" borderId="4" xfId="0" applyNumberFormat="1" applyFont="1" applyBorder="1"/>
    <xf numFmtId="2" fontId="26" fillId="0" borderId="10" xfId="0" applyNumberFormat="1" applyFont="1" applyBorder="1"/>
    <xf numFmtId="2" fontId="26" fillId="0" borderId="12" xfId="0" applyNumberFormat="1" applyFont="1" applyBorder="1"/>
    <xf numFmtId="2" fontId="26" fillId="0" borderId="12" xfId="0" applyNumberFormat="1" applyFont="1" applyBorder="1" applyAlignment="1">
      <alignment horizontal="center"/>
    </xf>
    <xf numFmtId="2" fontId="26" fillId="0" borderId="6" xfId="3" applyNumberFormat="1" applyFont="1" applyBorder="1"/>
    <xf numFmtId="2" fontId="26" fillId="0" borderId="7" xfId="3" applyNumberFormat="1" applyFont="1" applyBorder="1"/>
    <xf numFmtId="2" fontId="26" fillId="0" borderId="8" xfId="3" applyNumberFormat="1" applyFont="1" applyBorder="1" applyAlignment="1">
      <alignment horizontal="center"/>
    </xf>
    <xf numFmtId="2" fontId="26" fillId="0" borderId="2" xfId="3" applyNumberFormat="1" applyFont="1" applyBorder="1" applyAlignment="1">
      <alignment horizontal="center"/>
    </xf>
    <xf numFmtId="2" fontId="26" fillId="0" borderId="13" xfId="3" applyNumberFormat="1" applyFont="1" applyBorder="1" applyAlignment="1">
      <alignment horizontal="center"/>
    </xf>
    <xf numFmtId="2" fontId="26" fillId="0" borderId="2" xfId="0" applyNumberFormat="1" applyFont="1" applyBorder="1" applyAlignment="1">
      <alignment horizontal="center"/>
    </xf>
    <xf numFmtId="0" fontId="6" fillId="0" borderId="10" xfId="23" applyFont="1" applyBorder="1" applyAlignment="1">
      <alignment wrapText="1"/>
    </xf>
    <xf numFmtId="4" fontId="7" fillId="0" borderId="0" xfId="0" applyNumberFormat="1" applyFont="1"/>
    <xf numFmtId="0" fontId="31" fillId="0" borderId="0" xfId="23" applyFont="1" applyAlignment="1">
      <alignment horizontal="left" wrapText="1" indent="1"/>
    </xf>
    <xf numFmtId="4" fontId="32" fillId="0" borderId="0" xfId="0" applyNumberFormat="1" applyFont="1"/>
    <xf numFmtId="0" fontId="8" fillId="0" borderId="0" xfId="23" applyFont="1" applyAlignment="1">
      <alignment horizontal="left" wrapText="1" indent="3"/>
    </xf>
    <xf numFmtId="4" fontId="9" fillId="0" borderId="0" xfId="0" applyNumberFormat="1" applyFont="1"/>
    <xf numFmtId="0" fontId="33" fillId="0" borderId="0" xfId="23" applyFont="1" applyAlignment="1">
      <alignment horizontal="left" wrapText="1" indent="3"/>
    </xf>
    <xf numFmtId="4" fontId="34" fillId="0" borderId="0" xfId="0" applyNumberFormat="1" applyFont="1"/>
    <xf numFmtId="0" fontId="8" fillId="0" borderId="0" xfId="23" applyFont="1" applyAlignment="1">
      <alignment horizontal="left" wrapText="1" indent="5"/>
    </xf>
    <xf numFmtId="4" fontId="10" fillId="0" borderId="0" xfId="0" applyNumberFormat="1" applyFont="1"/>
    <xf numFmtId="0" fontId="35" fillId="0" borderId="0" xfId="23" applyFont="1" applyAlignment="1">
      <alignment horizontal="left" wrapText="1" indent="5"/>
    </xf>
    <xf numFmtId="4" fontId="36" fillId="0" borderId="0" xfId="0" applyNumberFormat="1" applyFont="1"/>
    <xf numFmtId="0" fontId="8" fillId="0" borderId="0" xfId="23" applyFont="1" applyAlignment="1">
      <alignment horizontal="left" wrapText="1" indent="6"/>
    </xf>
    <xf numFmtId="0" fontId="33" fillId="0" borderId="4" xfId="23" applyFont="1" applyBorder="1" applyAlignment="1">
      <alignment horizontal="left" wrapText="1" indent="3"/>
    </xf>
    <xf numFmtId="4" fontId="34" fillId="0" borderId="4" xfId="0" applyNumberFormat="1" applyFont="1" applyBorder="1"/>
    <xf numFmtId="0" fontId="10" fillId="0" borderId="0" xfId="0" applyFont="1"/>
    <xf numFmtId="0" fontId="31" fillId="0" borderId="10" xfId="23" applyFont="1" applyBorder="1" applyAlignment="1">
      <alignment horizontal="left" wrapText="1" indent="1"/>
    </xf>
    <xf numFmtId="0" fontId="8" fillId="0" borderId="0" xfId="23" applyFont="1" applyAlignment="1">
      <alignment horizontal="left" wrapText="1" indent="7"/>
    </xf>
    <xf numFmtId="0" fontId="8" fillId="0" borderId="4" xfId="23" applyFont="1" applyBorder="1" applyAlignment="1">
      <alignment horizontal="left" wrapText="1" indent="3"/>
    </xf>
    <xf numFmtId="4" fontId="9" fillId="0" borderId="4" xfId="0" applyNumberFormat="1" applyFont="1" applyBorder="1"/>
    <xf numFmtId="2" fontId="38" fillId="0" borderId="0" xfId="3" applyNumberFormat="1" applyFont="1"/>
    <xf numFmtId="0" fontId="9" fillId="0" borderId="0" xfId="0" applyFont="1"/>
    <xf numFmtId="2" fontId="25" fillId="0" borderId="0" xfId="3" applyNumberFormat="1" applyFont="1"/>
    <xf numFmtId="0" fontId="4" fillId="0" borderId="0" xfId="0" applyFont="1"/>
    <xf numFmtId="2" fontId="25" fillId="0" borderId="0" xfId="0" applyNumberFormat="1" applyFont="1" applyAlignment="1">
      <alignment horizontal="right"/>
    </xf>
    <xf numFmtId="2" fontId="25" fillId="0" borderId="4" xfId="0" applyNumberFormat="1" applyFont="1" applyBorder="1" applyAlignment="1">
      <alignment horizontal="right"/>
    </xf>
    <xf numFmtId="2" fontId="25" fillId="0" borderId="10" xfId="0" applyNumberFormat="1" applyFont="1" applyBorder="1" applyAlignment="1">
      <alignment horizontal="right"/>
    </xf>
    <xf numFmtId="2" fontId="25" fillId="0" borderId="12" xfId="0" applyNumberFormat="1" applyFont="1" applyBorder="1" applyAlignment="1">
      <alignment horizontal="right"/>
    </xf>
    <xf numFmtId="2" fontId="25" fillId="0" borderId="7" xfId="0" applyNumberFormat="1" applyFont="1" applyBorder="1" applyAlignment="1">
      <alignment horizontal="right"/>
    </xf>
    <xf numFmtId="4" fontId="8" fillId="0" borderId="0" xfId="3" applyNumberFormat="1" applyFont="1" applyAlignment="1">
      <alignment wrapText="1"/>
    </xf>
    <xf numFmtId="4" fontId="37" fillId="0" borderId="0" xfId="3" applyNumberFormat="1" applyFont="1"/>
    <xf numFmtId="0" fontId="8" fillId="0" borderId="0" xfId="23" applyFont="1" applyAlignment="1">
      <alignment horizontal="left" indent="3"/>
    </xf>
    <xf numFmtId="0" fontId="8" fillId="0" borderId="0" xfId="23" applyFont="1" applyAlignment="1">
      <alignment horizontal="left" indent="5"/>
    </xf>
    <xf numFmtId="4" fontId="1" fillId="0" borderId="0" xfId="0" applyNumberFormat="1" applyFont="1"/>
    <xf numFmtId="4" fontId="1" fillId="0" borderId="0" xfId="23" applyNumberFormat="1" applyFont="1" applyAlignment="1">
      <alignment wrapText="1"/>
    </xf>
    <xf numFmtId="4" fontId="1" fillId="0" borderId="4" xfId="23" applyNumberFormat="1" applyFont="1" applyBorder="1" applyAlignment="1">
      <alignment wrapText="1"/>
    </xf>
    <xf numFmtId="0" fontId="10" fillId="0" borderId="4" xfId="0" applyFont="1" applyBorder="1"/>
    <xf numFmtId="4" fontId="39" fillId="0" borderId="0" xfId="0" applyNumberFormat="1" applyFont="1"/>
    <xf numFmtId="2" fontId="10" fillId="0" borderId="4" xfId="0" applyNumberFormat="1" applyFont="1" applyBorder="1"/>
    <xf numFmtId="0" fontId="40" fillId="0" borderId="0" xfId="0" applyFont="1"/>
    <xf numFmtId="0" fontId="29" fillId="0" borderId="0" xfId="0" applyFont="1" applyAlignment="1">
      <alignment horizontal="center"/>
    </xf>
    <xf numFmtId="2" fontId="26" fillId="0" borderId="9" xfId="0" applyNumberFormat="1" applyFont="1" applyBorder="1" applyAlignment="1">
      <alignment horizontal="center"/>
    </xf>
    <xf numFmtId="2" fontId="26" fillId="0" borderId="11" xfId="0" applyNumberFormat="1" applyFont="1" applyBorder="1" applyAlignment="1">
      <alignment horizontal="center"/>
    </xf>
    <xf numFmtId="0" fontId="26" fillId="0" borderId="9" xfId="0" applyFont="1" applyBorder="1" applyAlignment="1">
      <alignment horizontal="center"/>
    </xf>
    <xf numFmtId="0" fontId="26" fillId="0" borderId="11" xfId="0" applyFont="1" applyBorder="1" applyAlignment="1">
      <alignment horizontal="center"/>
    </xf>
    <xf numFmtId="0" fontId="26" fillId="0" borderId="6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2" fontId="26" fillId="0" borderId="5" xfId="0" applyNumberFormat="1" applyFont="1" applyBorder="1" applyAlignment="1">
      <alignment horizontal="center"/>
    </xf>
    <xf numFmtId="2" fontId="26" fillId="0" borderId="12" xfId="0" applyNumberFormat="1" applyFont="1" applyBorder="1" applyAlignment="1">
      <alignment horizontal="center"/>
    </xf>
    <xf numFmtId="2" fontId="26" fillId="0" borderId="0" xfId="0" applyNumberFormat="1" applyFont="1" applyAlignment="1">
      <alignment horizontal="center"/>
    </xf>
    <xf numFmtId="0" fontId="26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" fontId="26" fillId="0" borderId="6" xfId="3" applyNumberFormat="1" applyFont="1" applyBorder="1" applyAlignment="1">
      <alignment horizontal="center"/>
    </xf>
    <xf numFmtId="1" fontId="26" fillId="0" borderId="7" xfId="3" applyNumberFormat="1" applyFont="1" applyBorder="1" applyAlignment="1">
      <alignment horizontal="center"/>
    </xf>
    <xf numFmtId="2" fontId="26" fillId="0" borderId="6" xfId="0" applyNumberFormat="1" applyFont="1" applyBorder="1" applyAlignment="1">
      <alignment horizontal="center"/>
    </xf>
    <xf numFmtId="2" fontId="26" fillId="0" borderId="7" xfId="0" applyNumberFormat="1" applyFont="1" applyBorder="1" applyAlignment="1">
      <alignment horizontal="center"/>
    </xf>
    <xf numFmtId="2" fontId="26" fillId="0" borderId="4" xfId="0" applyNumberFormat="1" applyFont="1" applyBorder="1" applyAlignment="1">
      <alignment horizontal="center"/>
    </xf>
    <xf numFmtId="2" fontId="29" fillId="0" borderId="0" xfId="3" applyNumberFormat="1" applyFont="1" applyAlignment="1">
      <alignment horizontal="center"/>
    </xf>
    <xf numFmtId="2" fontId="26" fillId="0" borderId="10" xfId="0" applyNumberFormat="1" applyFont="1" applyBorder="1" applyAlignment="1">
      <alignment horizontal="center"/>
    </xf>
    <xf numFmtId="2" fontId="26" fillId="0" borderId="8" xfId="0" applyNumberFormat="1" applyFont="1" applyBorder="1" applyAlignment="1">
      <alignment horizontal="center"/>
    </xf>
    <xf numFmtId="2" fontId="26" fillId="0" borderId="2" xfId="0" applyNumberFormat="1" applyFont="1" applyBorder="1" applyAlignment="1">
      <alignment horizontal="center"/>
    </xf>
  </cellXfs>
  <cellStyles count="39">
    <cellStyle name="Body" xfId="1" xr:uid="{00000000-0005-0000-0000-000000000000}"/>
    <cellStyle name="Calc Currency (0)" xfId="2" xr:uid="{00000000-0005-0000-0000-000001000000}"/>
    <cellStyle name="Comma" xfId="3" builtinId="3"/>
    <cellStyle name="Comma [0] 2" xfId="4" xr:uid="{00000000-0005-0000-0000-000003000000}"/>
    <cellStyle name="Comma 2" xfId="5" xr:uid="{00000000-0005-0000-0000-000004000000}"/>
    <cellStyle name="Comma 2 2" xfId="6" xr:uid="{00000000-0005-0000-0000-000005000000}"/>
    <cellStyle name="Comma 2 3" xfId="7" xr:uid="{00000000-0005-0000-0000-000006000000}"/>
    <cellStyle name="Comma 3" xfId="8" xr:uid="{00000000-0005-0000-0000-000007000000}"/>
    <cellStyle name="Comma 4" xfId="9" xr:uid="{00000000-0005-0000-0000-000008000000}"/>
    <cellStyle name="Comma 4 2" xfId="10" xr:uid="{00000000-0005-0000-0000-000009000000}"/>
    <cellStyle name="Component" xfId="11" xr:uid="{00000000-0005-0000-0000-00000A000000}"/>
    <cellStyle name="Copied" xfId="12" xr:uid="{00000000-0005-0000-0000-00000B000000}"/>
    <cellStyle name="Description" xfId="13" xr:uid="{00000000-0005-0000-0000-00000C000000}"/>
    <cellStyle name="Entered" xfId="14" xr:uid="{00000000-0005-0000-0000-00000D000000}"/>
    <cellStyle name="Feature" xfId="15" xr:uid="{00000000-0005-0000-0000-00000E000000}"/>
    <cellStyle name="Grey" xfId="16" xr:uid="{00000000-0005-0000-0000-00000F000000}"/>
    <cellStyle name="Header1" xfId="17" xr:uid="{00000000-0005-0000-0000-000010000000}"/>
    <cellStyle name="Header2" xfId="18" xr:uid="{00000000-0005-0000-0000-000011000000}"/>
    <cellStyle name="Hyperlink 2" xfId="19" xr:uid="{00000000-0005-0000-0000-000012000000}"/>
    <cellStyle name="Input [yellow]" xfId="20" xr:uid="{00000000-0005-0000-0000-000013000000}"/>
    <cellStyle name="Normal" xfId="0" builtinId="0"/>
    <cellStyle name="Normal - Style1" xfId="21" xr:uid="{00000000-0005-0000-0000-000015000000}"/>
    <cellStyle name="Normal 10" xfId="22" xr:uid="{00000000-0005-0000-0000-000016000000}"/>
    <cellStyle name="Normal 2" xfId="23" xr:uid="{00000000-0005-0000-0000-000017000000}"/>
    <cellStyle name="Normal 2 2 2" xfId="24" xr:uid="{00000000-0005-0000-0000-000018000000}"/>
    <cellStyle name="Normal 3" xfId="25" xr:uid="{00000000-0005-0000-0000-000019000000}"/>
    <cellStyle name="Normal 4" xfId="26" xr:uid="{00000000-0005-0000-0000-00001A000000}"/>
    <cellStyle name="Normal 5" xfId="27" xr:uid="{00000000-0005-0000-0000-00001B000000}"/>
    <cellStyle name="Normal 5 2" xfId="28" xr:uid="{00000000-0005-0000-0000-00001C000000}"/>
    <cellStyle name="Normal 6" xfId="29" xr:uid="{00000000-0005-0000-0000-00001D000000}"/>
    <cellStyle name="Normal 7" xfId="30" xr:uid="{00000000-0005-0000-0000-00001E000000}"/>
    <cellStyle name="Normal 8" xfId="31" xr:uid="{00000000-0005-0000-0000-00001F000000}"/>
    <cellStyle name="Normal 9" xfId="32" xr:uid="{00000000-0005-0000-0000-000020000000}"/>
    <cellStyle name="Option" xfId="33" xr:uid="{00000000-0005-0000-0000-000021000000}"/>
    <cellStyle name="Percent [2]" xfId="34" xr:uid="{00000000-0005-0000-0000-000022000000}"/>
    <cellStyle name="Percent 2" xfId="35" xr:uid="{00000000-0005-0000-0000-000023000000}"/>
    <cellStyle name="RevList" xfId="36" xr:uid="{00000000-0005-0000-0000-000024000000}"/>
    <cellStyle name="Subtotal" xfId="37" xr:uid="{00000000-0005-0000-0000-000025000000}"/>
    <cellStyle name="Value" xfId="38" xr:uid="{00000000-0005-0000-0000-00002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H79"/>
  <sheetViews>
    <sheetView topLeftCell="A35" zoomScale="90" zoomScaleNormal="90" workbookViewId="0">
      <selection activeCell="A35" sqref="A35"/>
    </sheetView>
  </sheetViews>
  <sheetFormatPr defaultColWidth="8.765625" defaultRowHeight="15.5" x14ac:dyDescent="0.35"/>
  <cols>
    <col min="1" max="1" width="46.07421875" style="1" customWidth="1"/>
    <col min="2" max="2" width="12.84375" style="1" customWidth="1"/>
    <col min="3" max="3" width="13.84375" style="1" customWidth="1"/>
    <col min="4" max="4" width="12.765625" style="1" customWidth="1"/>
    <col min="5" max="5" width="13.84375" style="1" bestFit="1" customWidth="1"/>
    <col min="6" max="6" width="14.23046875" style="1" customWidth="1"/>
    <col min="7" max="7" width="18.53515625" style="1" customWidth="1"/>
    <col min="8" max="8" width="3.3046875" style="1" customWidth="1"/>
    <col min="9" max="16384" width="8.765625" style="1"/>
  </cols>
  <sheetData>
    <row r="2" spans="1:8" x14ac:dyDescent="0.35">
      <c r="A2" s="91" t="s">
        <v>4</v>
      </c>
      <c r="B2" s="91"/>
      <c r="C2" s="91"/>
      <c r="D2" s="91"/>
      <c r="E2" s="91"/>
      <c r="F2" s="91"/>
      <c r="G2" s="91"/>
    </row>
    <row r="3" spans="1:8" x14ac:dyDescent="0.35">
      <c r="A3" s="92" t="s">
        <v>13</v>
      </c>
      <c r="B3" s="92"/>
      <c r="C3" s="92"/>
      <c r="D3" s="92"/>
      <c r="E3" s="92"/>
      <c r="F3" s="92"/>
      <c r="G3" s="92"/>
    </row>
    <row r="4" spans="1:8" x14ac:dyDescent="0.35">
      <c r="A4" s="92"/>
      <c r="B4" s="92"/>
      <c r="C4" s="92"/>
      <c r="D4" s="92"/>
      <c r="E4" s="92"/>
      <c r="F4" s="92"/>
      <c r="G4" s="92"/>
    </row>
    <row r="5" spans="1:8" x14ac:dyDescent="0.35">
      <c r="A5" s="81"/>
      <c r="B5" s="81"/>
      <c r="C5" s="81"/>
      <c r="D5" s="81"/>
      <c r="E5" s="81"/>
      <c r="F5" s="81"/>
      <c r="G5" s="81"/>
    </row>
    <row r="6" spans="1:8" x14ac:dyDescent="0.35">
      <c r="A6" s="92" t="s">
        <v>5</v>
      </c>
      <c r="B6" s="92"/>
      <c r="C6" s="92"/>
      <c r="D6" s="92"/>
      <c r="E6" s="92"/>
      <c r="F6" s="92"/>
      <c r="G6" s="92"/>
    </row>
    <row r="7" spans="1:8" x14ac:dyDescent="0.35">
      <c r="A7" s="91" t="s">
        <v>119</v>
      </c>
      <c r="B7" s="91"/>
      <c r="C7" s="91"/>
      <c r="D7" s="91"/>
      <c r="E7" s="91"/>
      <c r="F7" s="91"/>
      <c r="G7" s="91"/>
    </row>
    <row r="8" spans="1:8" x14ac:dyDescent="0.35">
      <c r="A8" s="2"/>
      <c r="B8" s="2"/>
      <c r="C8" s="2"/>
      <c r="D8" s="2"/>
      <c r="E8" s="2"/>
      <c r="F8" s="3" t="s">
        <v>10</v>
      </c>
      <c r="G8" s="2"/>
    </row>
    <row r="9" spans="1:8" x14ac:dyDescent="0.35">
      <c r="A9" s="4"/>
      <c r="B9" s="4"/>
      <c r="C9" s="4"/>
      <c r="D9" s="4"/>
      <c r="E9" s="4"/>
      <c r="F9" s="3" t="s">
        <v>11</v>
      </c>
      <c r="G9" s="2"/>
    </row>
    <row r="10" spans="1:8" x14ac:dyDescent="0.35">
      <c r="A10" s="5"/>
      <c r="B10" s="82" t="s">
        <v>113</v>
      </c>
      <c r="C10" s="83"/>
      <c r="D10" s="82" t="s">
        <v>123</v>
      </c>
      <c r="E10" s="83"/>
      <c r="F10" s="84" t="s">
        <v>111</v>
      </c>
      <c r="G10" s="85"/>
    </row>
    <row r="11" spans="1:8" x14ac:dyDescent="0.35">
      <c r="A11" s="6" t="s">
        <v>0</v>
      </c>
      <c r="B11" s="7"/>
      <c r="C11" s="8"/>
      <c r="D11" s="7"/>
      <c r="E11" s="9"/>
      <c r="F11" s="86" t="s">
        <v>124</v>
      </c>
      <c r="G11" s="87"/>
    </row>
    <row r="12" spans="1:8" x14ac:dyDescent="0.35">
      <c r="A12" s="7"/>
      <c r="B12" s="10" t="s">
        <v>1</v>
      </c>
      <c r="C12" s="10" t="s">
        <v>2</v>
      </c>
      <c r="D12" s="10" t="s">
        <v>1</v>
      </c>
      <c r="E12" s="10" t="s">
        <v>2</v>
      </c>
      <c r="F12" s="10" t="s">
        <v>1</v>
      </c>
      <c r="G12" s="11" t="s">
        <v>2</v>
      </c>
    </row>
    <row r="13" spans="1:8" x14ac:dyDescent="0.35">
      <c r="A13" s="12"/>
      <c r="B13" s="13"/>
      <c r="C13" s="13"/>
      <c r="D13" s="13"/>
      <c r="E13" s="13"/>
      <c r="F13" s="13"/>
      <c r="G13" s="14"/>
      <c r="H13" s="15"/>
    </row>
    <row r="14" spans="1:8" ht="18.5" x14ac:dyDescent="0.45">
      <c r="A14" s="22" t="s">
        <v>6</v>
      </c>
      <c r="B14" s="24">
        <f>detail!B7</f>
        <v>201519.17999999996</v>
      </c>
      <c r="C14" s="24">
        <f>detail!C7</f>
        <v>715453.61416095169</v>
      </c>
      <c r="D14" s="24">
        <f>detail!D7</f>
        <v>200944.90000000002</v>
      </c>
      <c r="E14" s="24">
        <f>detail!E7</f>
        <v>715835.49821958027</v>
      </c>
      <c r="F14" s="16">
        <f>IFERROR(B14/D14*100-100,"0.00")</f>
        <v>0.28578978615527717</v>
      </c>
      <c r="G14" s="16">
        <f>IFERROR(C14/E14*100-100,"0.00")</f>
        <v>-5.334801914384002E-2</v>
      </c>
      <c r="H14" s="15"/>
    </row>
    <row r="15" spans="1:8" x14ac:dyDescent="0.35">
      <c r="A15" s="17" t="s">
        <v>14</v>
      </c>
      <c r="B15" s="18">
        <f>detail!$B$8</f>
        <v>0</v>
      </c>
      <c r="C15" s="20">
        <f>detail!$C$8</f>
        <v>0</v>
      </c>
      <c r="D15" s="18">
        <f>detail!$D$8</f>
        <v>0</v>
      </c>
      <c r="E15" s="18">
        <f>detail!$E$8</f>
        <v>0</v>
      </c>
      <c r="F15" s="65" t="str">
        <f t="shared" ref="F15" si="0">IFERROR(B15/D15*100-100,"0.00")</f>
        <v>0.00</v>
      </c>
      <c r="G15" s="65" t="str">
        <f t="shared" ref="G15" si="1">IFERROR(C15/E15*100-100,"0.00")</f>
        <v>0.00</v>
      </c>
      <c r="H15" s="15"/>
    </row>
    <row r="16" spans="1:8" x14ac:dyDescent="0.35">
      <c r="A16" s="17" t="s">
        <v>17</v>
      </c>
      <c r="B16" s="18">
        <f>detail!$B$11</f>
        <v>276.23</v>
      </c>
      <c r="C16" s="20">
        <f>detail!$C$11</f>
        <v>980.71571999999992</v>
      </c>
      <c r="D16" s="18">
        <f>detail!$D$11</f>
        <v>275.16000000000003</v>
      </c>
      <c r="E16" s="18">
        <f>detail!$E$11</f>
        <v>980.19977999999992</v>
      </c>
      <c r="F16" s="65">
        <f t="shared" ref="F16" si="2">IFERROR(B16/D16*100-100,"0.00")</f>
        <v>0.38886466056111146</v>
      </c>
      <c r="G16" s="65">
        <f t="shared" ref="G16" si="3">IFERROR(C16/E16*100-100,"0.00")</f>
        <v>5.2636208508431537E-2</v>
      </c>
      <c r="H16" s="15"/>
    </row>
    <row r="17" spans="1:8" x14ac:dyDescent="0.35">
      <c r="A17" s="17" t="s">
        <v>18</v>
      </c>
      <c r="B17" s="18">
        <f>detail!$B$12</f>
        <v>21682.299999999996</v>
      </c>
      <c r="C17" s="20">
        <f>detail!$C$12</f>
        <v>76978.621941294026</v>
      </c>
      <c r="D17" s="18">
        <f>detail!$D$12</f>
        <v>21331.269999999997</v>
      </c>
      <c r="E17" s="18">
        <f>detail!$E$12</f>
        <v>75989.381797294016</v>
      </c>
      <c r="F17" s="65">
        <f t="shared" ref="F17:F39" si="4">IFERROR(B17/D17*100-100,"0.00")</f>
        <v>1.6456122865633205</v>
      </c>
      <c r="G17" s="65">
        <f t="shared" ref="G17:G39" si="5">IFERROR(C17/E17*100-100,"0.00")</f>
        <v>1.3018136489633179</v>
      </c>
      <c r="H17" s="15"/>
    </row>
    <row r="18" spans="1:8" x14ac:dyDescent="0.35">
      <c r="A18" s="17" t="s">
        <v>35</v>
      </c>
      <c r="B18" s="18">
        <f>detail!$B$32</f>
        <v>13797.25</v>
      </c>
      <c r="C18" s="20">
        <f>detail!$C$32</f>
        <v>48984.401177199994</v>
      </c>
      <c r="D18" s="18">
        <f>detail!$D$32</f>
        <v>19892.030000000002</v>
      </c>
      <c r="E18" s="18">
        <f>detail!$E$32</f>
        <v>70862.344159999993</v>
      </c>
      <c r="F18" s="65">
        <f t="shared" si="4"/>
        <v>-30.639306295033748</v>
      </c>
      <c r="G18" s="65">
        <f t="shared" si="5"/>
        <v>-30.873862898751725</v>
      </c>
      <c r="H18" s="15"/>
    </row>
    <row r="19" spans="1:8" x14ac:dyDescent="0.35">
      <c r="A19" s="17" t="s">
        <v>42</v>
      </c>
      <c r="B19" s="18">
        <f>detail!$B$42</f>
        <v>1395.6</v>
      </c>
      <c r="C19" s="20">
        <f>detail!$C$42</f>
        <v>4954.7873999999993</v>
      </c>
      <c r="D19" s="18">
        <f>detail!$D$42</f>
        <v>1500.38</v>
      </c>
      <c r="E19" s="18">
        <f>detail!$E$42</f>
        <v>5344.8755999999994</v>
      </c>
      <c r="F19" s="65">
        <f t="shared" si="4"/>
        <v>-6.9835641637451999</v>
      </c>
      <c r="G19" s="65">
        <f t="shared" si="5"/>
        <v>-7.2983588242914408</v>
      </c>
      <c r="H19" s="15"/>
    </row>
    <row r="20" spans="1:8" x14ac:dyDescent="0.35">
      <c r="A20" s="17" t="s">
        <v>45</v>
      </c>
      <c r="B20" s="18">
        <f>detail!$B$45</f>
        <v>3022.89</v>
      </c>
      <c r="C20" s="20">
        <f>detail!$C$45</f>
        <v>10732.198900000001</v>
      </c>
      <c r="D20" s="18">
        <f>detail!$D$45</f>
        <v>3941.5899999999997</v>
      </c>
      <c r="E20" s="18">
        <f>detail!$E$45</f>
        <v>14041.3086</v>
      </c>
      <c r="F20" s="65">
        <f t="shared" si="4"/>
        <v>-23.307852922297855</v>
      </c>
      <c r="G20" s="65">
        <f t="shared" si="5"/>
        <v>-23.566960845800367</v>
      </c>
      <c r="H20" s="15"/>
    </row>
    <row r="21" spans="1:8" x14ac:dyDescent="0.35">
      <c r="A21" s="17" t="s">
        <v>53</v>
      </c>
      <c r="B21" s="18">
        <f>detail!$B$60</f>
        <v>745.45</v>
      </c>
      <c r="C21" s="20">
        <f>detail!$C$60</f>
        <v>2646.5641000000001</v>
      </c>
      <c r="D21" s="18">
        <f>detail!$D$60</f>
        <v>844.69</v>
      </c>
      <c r="E21" s="18">
        <f>detail!$E$60</f>
        <v>3009.0773794000002</v>
      </c>
      <c r="F21" s="65">
        <f t="shared" si="4"/>
        <v>-11.748688868105461</v>
      </c>
      <c r="G21" s="65">
        <f t="shared" si="5"/>
        <v>-12.047323271968637</v>
      </c>
      <c r="H21" s="15"/>
    </row>
    <row r="22" spans="1:8" x14ac:dyDescent="0.35">
      <c r="A22" s="17" t="s">
        <v>56</v>
      </c>
      <c r="B22" s="18">
        <f>detail!$B$63</f>
        <v>316.33</v>
      </c>
      <c r="C22" s="20">
        <f>detail!$C$63</f>
        <v>1123.0648999999999</v>
      </c>
      <c r="D22" s="18">
        <f>detail!$D$63</f>
        <v>459.3</v>
      </c>
      <c r="E22" s="18">
        <f>detail!$E$63</f>
        <v>1636.1933999999999</v>
      </c>
      <c r="F22" s="65">
        <f t="shared" si="4"/>
        <v>-31.127803178750284</v>
      </c>
      <c r="G22" s="65">
        <f t="shared" si="5"/>
        <v>-31.361115379147734</v>
      </c>
      <c r="H22" s="15"/>
    </row>
    <row r="23" spans="1:8" x14ac:dyDescent="0.35">
      <c r="A23" s="17" t="s">
        <v>57</v>
      </c>
      <c r="B23" s="18">
        <f>detail!$B$64</f>
        <v>92684.529999999984</v>
      </c>
      <c r="C23" s="20">
        <f>detail!$C$64</f>
        <v>329057.94200000004</v>
      </c>
      <c r="D23" s="18">
        <f>detail!$D$64</f>
        <v>89059.03</v>
      </c>
      <c r="E23" s="18">
        <f>detail!$E$64</f>
        <v>317259.21210000006</v>
      </c>
      <c r="F23" s="65">
        <f t="shared" si="4"/>
        <v>4.0708954499055068</v>
      </c>
      <c r="G23" s="65">
        <f t="shared" si="5"/>
        <v>3.7189558096364976</v>
      </c>
      <c r="H23" s="15"/>
    </row>
    <row r="24" spans="1:8" x14ac:dyDescent="0.35">
      <c r="A24" s="17" t="s">
        <v>70</v>
      </c>
      <c r="B24" s="18">
        <f>detail!$B$77</f>
        <v>42268.899999999994</v>
      </c>
      <c r="C24" s="20">
        <f>detail!$C$77</f>
        <v>150067.31319000002</v>
      </c>
      <c r="D24" s="18">
        <f>detail!$D$77</f>
        <v>42747.98</v>
      </c>
      <c r="E24" s="18">
        <f>detail!$E$77</f>
        <v>152283.10178999999</v>
      </c>
      <c r="F24" s="65">
        <f t="shared" si="4"/>
        <v>-1.1207079258482082</v>
      </c>
      <c r="G24" s="65">
        <f t="shared" si="5"/>
        <v>-1.4550456182955713</v>
      </c>
      <c r="H24" s="15"/>
    </row>
    <row r="25" spans="1:8" x14ac:dyDescent="0.35">
      <c r="A25" s="17" t="s">
        <v>81</v>
      </c>
      <c r="B25" s="18">
        <f>detail!$B$91</f>
        <v>1109.05</v>
      </c>
      <c r="C25" s="20">
        <f>detail!$C$91</f>
        <v>3937.43199</v>
      </c>
      <c r="D25" s="18">
        <f>detail!$D$91</f>
        <v>1445.08</v>
      </c>
      <c r="E25" s="18">
        <f>detail!$E$91</f>
        <v>5147.8812900000003</v>
      </c>
      <c r="F25" s="65">
        <f t="shared" ref="F25" si="6">IFERROR(B25/D25*100-100,"0.00")</f>
        <v>-23.253383895701276</v>
      </c>
      <c r="G25" s="65">
        <f t="shared" ref="G25" si="7">IFERROR(C25/E25*100-100,"0.00")</f>
        <v>-23.513543374656948</v>
      </c>
      <c r="H25" s="15"/>
    </row>
    <row r="26" spans="1:8" x14ac:dyDescent="0.35">
      <c r="A26" s="15" t="s">
        <v>86</v>
      </c>
      <c r="B26" s="18">
        <f>detail!$B$96</f>
        <v>24220.649999999998</v>
      </c>
      <c r="C26" s="20">
        <f>detail!$C$96</f>
        <v>85990.572842457739</v>
      </c>
      <c r="D26" s="18">
        <f>detail!$D$96</f>
        <v>19448.39</v>
      </c>
      <c r="E26" s="18">
        <f>detail!$E$96</f>
        <v>69281.922322886196</v>
      </c>
      <c r="F26" s="65">
        <f t="shared" si="4"/>
        <v>24.538072303157207</v>
      </c>
      <c r="G26" s="65">
        <f t="shared" si="5"/>
        <v>24.116897971885678</v>
      </c>
      <c r="H26" s="15"/>
    </row>
    <row r="27" spans="1:8" ht="18.5" x14ac:dyDescent="0.45">
      <c r="A27" s="22" t="s">
        <v>7</v>
      </c>
      <c r="B27" s="24">
        <f>detail!B108</f>
        <v>250118.53000000003</v>
      </c>
      <c r="C27" s="24">
        <f>detail!C108</f>
        <v>887995.96176458523</v>
      </c>
      <c r="D27" s="24">
        <f>detail!D108</f>
        <v>253385.31</v>
      </c>
      <c r="E27" s="24">
        <f>detail!E108</f>
        <v>902646.50467209832</v>
      </c>
      <c r="F27" s="65">
        <f t="shared" si="4"/>
        <v>-1.2892539034721295</v>
      </c>
      <c r="G27" s="65">
        <f t="shared" si="5"/>
        <v>-1.6230653784933367</v>
      </c>
      <c r="H27" s="15"/>
    </row>
    <row r="28" spans="1:8" x14ac:dyDescent="0.35">
      <c r="A28" s="17" t="s">
        <v>14</v>
      </c>
      <c r="B28" s="18">
        <f>detail!B109</f>
        <v>0</v>
      </c>
      <c r="C28" s="20">
        <f>detail!C109</f>
        <v>0</v>
      </c>
      <c r="D28" s="18">
        <f>detail!D109</f>
        <v>0</v>
      </c>
      <c r="E28" s="18">
        <f>detail!E109</f>
        <v>0</v>
      </c>
      <c r="F28" s="65" t="str">
        <f t="shared" si="4"/>
        <v>0.00</v>
      </c>
      <c r="G28" s="65" t="str">
        <f t="shared" si="5"/>
        <v>0.00</v>
      </c>
      <c r="H28" s="15"/>
    </row>
    <row r="29" spans="1:8" x14ac:dyDescent="0.35">
      <c r="A29" s="17" t="s">
        <v>17</v>
      </c>
      <c r="B29" s="18">
        <f>detail!B112</f>
        <v>2731.44</v>
      </c>
      <c r="C29" s="20">
        <f>detail!C112</f>
        <v>9697.4155542646004</v>
      </c>
      <c r="D29" s="18">
        <f>detail!D112</f>
        <v>3630.74</v>
      </c>
      <c r="E29" s="18">
        <f>detail!E112</f>
        <v>12933.948311085289</v>
      </c>
      <c r="F29" s="65">
        <f t="shared" si="4"/>
        <v>-24.769055344089637</v>
      </c>
      <c r="G29" s="65">
        <f t="shared" si="5"/>
        <v>-25.023547945113989</v>
      </c>
      <c r="H29" s="15"/>
    </row>
    <row r="30" spans="1:8" x14ac:dyDescent="0.35">
      <c r="A30" s="17" t="s">
        <v>18</v>
      </c>
      <c r="B30" s="18">
        <f>detail!B113</f>
        <v>108422.43000000001</v>
      </c>
      <c r="C30" s="20">
        <f>detail!C113</f>
        <v>384932.23399319121</v>
      </c>
      <c r="D30" s="18">
        <f>detail!D113</f>
        <v>108904.57</v>
      </c>
      <c r="E30" s="18">
        <f>detail!E113</f>
        <v>387955.96092675673</v>
      </c>
      <c r="F30" s="65">
        <f t="shared" si="4"/>
        <v>-0.44271787676127872</v>
      </c>
      <c r="G30" s="65">
        <f t="shared" si="5"/>
        <v>-0.77939952935440715</v>
      </c>
      <c r="H30" s="15"/>
    </row>
    <row r="31" spans="1:8" x14ac:dyDescent="0.35">
      <c r="A31" s="17" t="s">
        <v>35</v>
      </c>
      <c r="B31" s="18">
        <f>detail!B133</f>
        <v>52077.02</v>
      </c>
      <c r="C31" s="20">
        <f>detail!C133</f>
        <v>184889.06942472651</v>
      </c>
      <c r="D31" s="18">
        <f>detail!D133</f>
        <v>57543.61</v>
      </c>
      <c r="E31" s="18">
        <f>detail!E133</f>
        <v>204990.30309669464</v>
      </c>
      <c r="F31" s="65">
        <f t="shared" si="4"/>
        <v>-9.4999079828324966</v>
      </c>
      <c r="G31" s="65">
        <f t="shared" si="5"/>
        <v>-9.8059436804121987</v>
      </c>
      <c r="H31" s="15"/>
    </row>
    <row r="32" spans="1:8" x14ac:dyDescent="0.35">
      <c r="A32" s="17" t="s">
        <v>42</v>
      </c>
      <c r="B32" s="18">
        <f>detail!B143</f>
        <v>560.58000000000004</v>
      </c>
      <c r="C32" s="20">
        <f>detail!C143</f>
        <v>1990.2115200000001</v>
      </c>
      <c r="D32" s="18">
        <f>detail!D143</f>
        <v>361.83</v>
      </c>
      <c r="E32" s="18">
        <f>detail!E143</f>
        <v>1288.95</v>
      </c>
      <c r="F32" s="65">
        <f t="shared" ref="F32" si="8">IFERROR(B32/D32*100-100,"0.00")</f>
        <v>54.929110355691932</v>
      </c>
      <c r="G32" s="65">
        <f t="shared" ref="G32" si="9">IFERROR(C32/E32*100-100,"0.00")</f>
        <v>54.405641801466317</v>
      </c>
      <c r="H32" s="15"/>
    </row>
    <row r="33" spans="1:8" x14ac:dyDescent="0.35">
      <c r="A33" s="17" t="s">
        <v>45</v>
      </c>
      <c r="B33" s="18">
        <f>detail!B146</f>
        <v>4735</v>
      </c>
      <c r="C33" s="20">
        <f>detail!C146</f>
        <v>16810.655661129997</v>
      </c>
      <c r="D33" s="18">
        <f>detail!D146</f>
        <v>8138</v>
      </c>
      <c r="E33" s="18">
        <f>detail!E146</f>
        <v>28990.364617222593</v>
      </c>
      <c r="F33" s="65">
        <f t="shared" si="4"/>
        <v>-41.816171049397887</v>
      </c>
      <c r="G33" s="65">
        <f t="shared" si="5"/>
        <v>-42.012955397107618</v>
      </c>
      <c r="H33" s="15"/>
    </row>
    <row r="34" spans="1:8" x14ac:dyDescent="0.35">
      <c r="A34" s="17" t="s">
        <v>53</v>
      </c>
      <c r="B34" s="18">
        <f>detail!B161</f>
        <v>15610.63</v>
      </c>
      <c r="C34" s="20">
        <f>detail!C161</f>
        <v>55422.441785609997</v>
      </c>
      <c r="D34" s="18">
        <f>detail!D161</f>
        <v>22743.18</v>
      </c>
      <c r="E34" s="18">
        <f>detail!E161</f>
        <v>81019.095140676378</v>
      </c>
      <c r="F34" s="65">
        <f t="shared" si="4"/>
        <v>-31.361269620167448</v>
      </c>
      <c r="G34" s="65">
        <f t="shared" si="5"/>
        <v>-31.593358714537587</v>
      </c>
      <c r="H34" s="15"/>
    </row>
    <row r="35" spans="1:8" x14ac:dyDescent="0.35">
      <c r="A35" s="17" t="s">
        <v>56</v>
      </c>
      <c r="B35" s="18">
        <f>detail!B164</f>
        <v>6762.7</v>
      </c>
      <c r="C35" s="20">
        <f>detail!C164</f>
        <v>24009.620355999999</v>
      </c>
      <c r="D35" s="18">
        <f>detail!D164</f>
        <v>6567.3</v>
      </c>
      <c r="E35" s="18">
        <f>detail!E164</f>
        <v>23395.015600000002</v>
      </c>
      <c r="F35" s="65">
        <f t="shared" si="4"/>
        <v>2.9753475553119273</v>
      </c>
      <c r="G35" s="65">
        <f t="shared" si="5"/>
        <v>2.6270756408471811</v>
      </c>
      <c r="H35" s="15"/>
    </row>
    <row r="36" spans="1:8" x14ac:dyDescent="0.35">
      <c r="A36" s="17" t="s">
        <v>57</v>
      </c>
      <c r="B36" s="18">
        <f>detail!B165</f>
        <v>9881.8000000000011</v>
      </c>
      <c r="C36" s="20">
        <f>detail!C165</f>
        <v>35083.368399999999</v>
      </c>
      <c r="D36" s="18">
        <f>detail!D165</f>
        <v>8158.17</v>
      </c>
      <c r="E36" s="18">
        <f>detail!E165</f>
        <v>29062.243859999999</v>
      </c>
      <c r="F36" s="65">
        <f t="shared" si="4"/>
        <v>21.12765485396848</v>
      </c>
      <c r="G36" s="65">
        <f t="shared" si="5"/>
        <v>20.71803047626068</v>
      </c>
      <c r="H36" s="15"/>
    </row>
    <row r="37" spans="1:8" x14ac:dyDescent="0.35">
      <c r="A37" s="17" t="s">
        <v>70</v>
      </c>
      <c r="B37" s="18">
        <f>detail!B178</f>
        <v>29555.56</v>
      </c>
      <c r="C37" s="20">
        <f>detail!C178</f>
        <v>104931.14096362611</v>
      </c>
      <c r="D37" s="18">
        <f>detail!D178</f>
        <v>22017.25</v>
      </c>
      <c r="E37" s="18">
        <f>detail!E178</f>
        <v>78433.10626362609</v>
      </c>
      <c r="F37" s="65">
        <f t="shared" si="4"/>
        <v>34.238199593500553</v>
      </c>
      <c r="G37" s="65">
        <f t="shared" si="5"/>
        <v>33.784247446398354</v>
      </c>
      <c r="H37" s="15"/>
    </row>
    <row r="38" spans="1:8" x14ac:dyDescent="0.35">
      <c r="A38" s="17" t="s">
        <v>81</v>
      </c>
      <c r="B38" s="18">
        <f>detail!B192</f>
        <v>630.64</v>
      </c>
      <c r="C38" s="20">
        <f>detail!C192</f>
        <v>2238.9635999999996</v>
      </c>
      <c r="D38" s="18">
        <f>detail!D192</f>
        <v>721.04</v>
      </c>
      <c r="E38" s="18">
        <f>detail!E192</f>
        <v>2568.6046000000001</v>
      </c>
      <c r="F38" s="65">
        <f t="shared" ref="F38" si="10">IFERROR(B38/D38*100-100,"0.00")</f>
        <v>-12.537445911461219</v>
      </c>
      <c r="G38" s="68">
        <f t="shared" ref="G38" si="11">IFERROR(C38/E38*100-100,"0.00")</f>
        <v>-12.833466077262358</v>
      </c>
    </row>
    <row r="39" spans="1:8" x14ac:dyDescent="0.35">
      <c r="A39" s="19" t="s">
        <v>86</v>
      </c>
      <c r="B39" s="23">
        <f>detail!B197</f>
        <v>19150.73</v>
      </c>
      <c r="C39" s="21">
        <f>detail!C197</f>
        <v>67990.840506036591</v>
      </c>
      <c r="D39" s="23">
        <f>detail!D197</f>
        <v>14599.619999999999</v>
      </c>
      <c r="E39" s="23">
        <f>detail!E197</f>
        <v>52008.912256036565</v>
      </c>
      <c r="F39" s="66">
        <f t="shared" si="4"/>
        <v>31.172797648157967</v>
      </c>
      <c r="G39" s="69">
        <f t="shared" si="5"/>
        <v>30.729210738578814</v>
      </c>
    </row>
    <row r="40" spans="1:8" x14ac:dyDescent="0.35">
      <c r="B40" s="18"/>
      <c r="C40" s="20"/>
      <c r="D40" s="18"/>
      <c r="E40" s="18"/>
      <c r="F40" s="16"/>
      <c r="G40" s="16"/>
    </row>
    <row r="41" spans="1:8" x14ac:dyDescent="0.35">
      <c r="B41" s="18"/>
      <c r="C41" s="20"/>
      <c r="D41" s="18"/>
      <c r="E41" s="18"/>
      <c r="F41" s="16"/>
      <c r="G41" s="16"/>
    </row>
    <row r="42" spans="1:8" x14ac:dyDescent="0.35">
      <c r="A42" s="2"/>
      <c r="B42" s="2"/>
      <c r="C42" s="2"/>
      <c r="D42" s="2"/>
      <c r="E42" s="2"/>
      <c r="F42" s="3" t="s">
        <v>10</v>
      </c>
      <c r="G42" s="2"/>
    </row>
    <row r="43" spans="1:8" x14ac:dyDescent="0.35">
      <c r="A43" s="4"/>
      <c r="B43" s="4"/>
      <c r="C43" s="4"/>
      <c r="D43" s="4"/>
      <c r="E43" s="4"/>
      <c r="F43" s="3" t="s">
        <v>11</v>
      </c>
      <c r="G43" s="2"/>
    </row>
    <row r="44" spans="1:8" x14ac:dyDescent="0.35">
      <c r="A44" s="5"/>
      <c r="B44" s="82"/>
      <c r="C44" s="83"/>
      <c r="D44" s="90"/>
      <c r="E44" s="90"/>
      <c r="F44" s="82" t="s">
        <v>112</v>
      </c>
      <c r="G44" s="83"/>
    </row>
    <row r="45" spans="1:8" x14ac:dyDescent="0.35">
      <c r="A45" s="6" t="s">
        <v>0</v>
      </c>
      <c r="B45" s="88" t="s">
        <v>120</v>
      </c>
      <c r="C45" s="89"/>
      <c r="D45" s="88" t="s">
        <v>121</v>
      </c>
      <c r="E45" s="89"/>
      <c r="F45" s="88" t="s">
        <v>3</v>
      </c>
      <c r="G45" s="89"/>
    </row>
    <row r="46" spans="1:8" x14ac:dyDescent="0.35">
      <c r="A46" s="7"/>
      <c r="B46" s="93"/>
      <c r="C46" s="94"/>
      <c r="D46" s="93"/>
      <c r="E46" s="94"/>
      <c r="F46" s="95" t="s">
        <v>122</v>
      </c>
      <c r="G46" s="96"/>
    </row>
    <row r="47" spans="1:8" x14ac:dyDescent="0.35">
      <c r="A47" s="12"/>
      <c r="B47" s="13"/>
      <c r="C47" s="13"/>
      <c r="D47" s="13"/>
      <c r="E47" s="13"/>
      <c r="F47" s="13"/>
      <c r="G47" s="14"/>
    </row>
    <row r="48" spans="1:8" ht="18.5" x14ac:dyDescent="0.45">
      <c r="A48" s="22" t="s">
        <v>6</v>
      </c>
      <c r="B48" s="24">
        <f>detail!O7</f>
        <v>2134003.17</v>
      </c>
      <c r="C48" s="24">
        <f>detail!P7</f>
        <v>7648289.519861741</v>
      </c>
      <c r="D48" s="24">
        <f>detail!Q7</f>
        <v>1995496.97</v>
      </c>
      <c r="E48" s="24">
        <f>detail!R7</f>
        <v>7043662.5496755978</v>
      </c>
      <c r="F48" s="65">
        <f t="shared" ref="F48:F73" si="12">IFERROR(B48/D48*100-100,"0.00")</f>
        <v>6.9409376251771562</v>
      </c>
      <c r="G48" s="68">
        <f t="shared" ref="G48:G73" si="13">IFERROR(C48/E48*100-100,"0.00")</f>
        <v>8.5839854751984035</v>
      </c>
    </row>
    <row r="49" spans="1:7" x14ac:dyDescent="0.35">
      <c r="A49" s="17" t="s">
        <v>14</v>
      </c>
      <c r="B49" s="18">
        <f>detail!$O$8</f>
        <v>0</v>
      </c>
      <c r="C49" s="18">
        <f>detail!$P$8</f>
        <v>0</v>
      </c>
      <c r="D49" s="18">
        <f>detail!$Q$8</f>
        <v>0</v>
      </c>
      <c r="E49" s="18">
        <f>detail!$R$8</f>
        <v>0</v>
      </c>
      <c r="F49" s="65" t="str">
        <f t="shared" si="12"/>
        <v>0.00</v>
      </c>
      <c r="G49" s="68" t="str">
        <f t="shared" si="13"/>
        <v>0.00</v>
      </c>
    </row>
    <row r="50" spans="1:7" x14ac:dyDescent="0.35">
      <c r="A50" s="17" t="s">
        <v>17</v>
      </c>
      <c r="B50" s="18">
        <f>detail!$O$11</f>
        <v>2404.66</v>
      </c>
      <c r="C50" s="18">
        <f>detail!$P$11</f>
        <v>8618.3191679800002</v>
      </c>
      <c r="D50" s="18">
        <f>detail!$Q$11</f>
        <v>1660.89</v>
      </c>
      <c r="E50" s="18">
        <f>detail!$R$11</f>
        <v>5862.5653819500012</v>
      </c>
      <c r="F50" s="65">
        <f t="shared" si="12"/>
        <v>44.781412375292746</v>
      </c>
      <c r="G50" s="68">
        <f t="shared" si="13"/>
        <v>47.005936931885998</v>
      </c>
    </row>
    <row r="51" spans="1:7" x14ac:dyDescent="0.35">
      <c r="A51" s="17" t="s">
        <v>18</v>
      </c>
      <c r="B51" s="18">
        <f>detail!$O$12</f>
        <v>245059.32</v>
      </c>
      <c r="C51" s="18">
        <f>detail!$P$12</f>
        <v>878295.13036630431</v>
      </c>
      <c r="D51" s="18">
        <f>detail!Q$12</f>
        <v>198965.24999999997</v>
      </c>
      <c r="E51" s="18">
        <f>detail!$R$12</f>
        <v>702303.29853005987</v>
      </c>
      <c r="F51" s="65">
        <f t="shared" si="12"/>
        <v>23.166894721565725</v>
      </c>
      <c r="G51" s="68">
        <f t="shared" si="13"/>
        <v>25.059234693130477</v>
      </c>
    </row>
    <row r="52" spans="1:7" x14ac:dyDescent="0.35">
      <c r="A52" s="17" t="s">
        <v>35</v>
      </c>
      <c r="B52" s="18">
        <f>detail!$O$32</f>
        <v>186407.80000000002</v>
      </c>
      <c r="C52" s="18">
        <f>detail!$P$32</f>
        <v>668087.45734614599</v>
      </c>
      <c r="D52" s="18">
        <f>detail!$Q$32</f>
        <v>197832.27000000002</v>
      </c>
      <c r="E52" s="18">
        <f>detail!$R$32</f>
        <v>698304.13318342995</v>
      </c>
      <c r="F52" s="65">
        <f t="shared" si="12"/>
        <v>-5.7748263213074296</v>
      </c>
      <c r="G52" s="68">
        <f t="shared" si="13"/>
        <v>-4.3271512227103841</v>
      </c>
    </row>
    <row r="53" spans="1:7" x14ac:dyDescent="0.35">
      <c r="A53" s="17" t="s">
        <v>42</v>
      </c>
      <c r="B53" s="18">
        <f>detail!$O$42</f>
        <v>12473.18</v>
      </c>
      <c r="C53" s="18">
        <f>detail!$P$42</f>
        <v>44704.001051000007</v>
      </c>
      <c r="D53" s="18">
        <f>detail!$Q$42</f>
        <v>12814.57</v>
      </c>
      <c r="E53" s="18">
        <f>detail!$R$42</f>
        <v>45232.592909999999</v>
      </c>
      <c r="F53" s="65">
        <f t="shared" si="12"/>
        <v>-2.6640769062091039</v>
      </c>
      <c r="G53" s="68">
        <f t="shared" si="13"/>
        <v>-1.1686083529452844</v>
      </c>
    </row>
    <row r="54" spans="1:7" x14ac:dyDescent="0.35">
      <c r="A54" s="17" t="s">
        <v>45</v>
      </c>
      <c r="B54" s="18">
        <f>detail!$O$45</f>
        <v>27686.399999999998</v>
      </c>
      <c r="C54" s="18">
        <f>detail!$P$45</f>
        <v>99228.371705999991</v>
      </c>
      <c r="D54" s="18">
        <f>detail!$Q$45</f>
        <v>19616.63</v>
      </c>
      <c r="E54" s="18">
        <f>detail!$R$45</f>
        <v>69242.377066000001</v>
      </c>
      <c r="F54" s="65">
        <f t="shared" si="12"/>
        <v>41.137392100477996</v>
      </c>
      <c r="G54" s="68">
        <f t="shared" si="13"/>
        <v>43.305842333255157</v>
      </c>
    </row>
    <row r="55" spans="1:7" x14ac:dyDescent="0.35">
      <c r="A55" s="17" t="s">
        <v>53</v>
      </c>
      <c r="B55" s="18">
        <f>detail!$O$60</f>
        <v>14522.49</v>
      </c>
      <c r="C55" s="18">
        <f>detail!$P$60</f>
        <v>52048.737948969007</v>
      </c>
      <c r="D55" s="18">
        <f>detail!$Q$60</f>
        <v>13394.5</v>
      </c>
      <c r="E55" s="18">
        <f>detail!$R$60</f>
        <v>47279.604720000003</v>
      </c>
      <c r="F55" s="65">
        <f t="shared" si="12"/>
        <v>8.4212923214752351</v>
      </c>
      <c r="G55" s="68">
        <f t="shared" si="13"/>
        <v>10.087083547362212</v>
      </c>
    </row>
    <row r="56" spans="1:7" x14ac:dyDescent="0.35">
      <c r="A56" s="17" t="s">
        <v>56</v>
      </c>
      <c r="B56" s="18">
        <f>detail!$O$63</f>
        <v>3095.08</v>
      </c>
      <c r="C56" s="18">
        <f>detail!$P$63</f>
        <v>11092.796</v>
      </c>
      <c r="D56" s="18">
        <f>detail!$Q$63</f>
        <v>2463.08</v>
      </c>
      <c r="E56" s="18">
        <f>detail!$R$63</f>
        <v>8694.1326000000008</v>
      </c>
      <c r="F56" s="65">
        <f t="shared" ref="F56" si="14">IFERROR(B56/D56*100-100,"0.00")</f>
        <v>25.658931094402135</v>
      </c>
      <c r="G56" s="68">
        <f t="shared" ref="G56" si="15">IFERROR(C56/E56*100-100,"0.00")</f>
        <v>27.589450384044056</v>
      </c>
    </row>
    <row r="57" spans="1:7" x14ac:dyDescent="0.35">
      <c r="A57" s="17" t="s">
        <v>57</v>
      </c>
      <c r="B57" s="18">
        <f>detail!$O$64</f>
        <v>968730.01</v>
      </c>
      <c r="C57" s="18">
        <f>detail!$P$64</f>
        <v>3471938.4429860008</v>
      </c>
      <c r="D57" s="18">
        <f>detail!$Q$64</f>
        <v>828945.17</v>
      </c>
      <c r="E57" s="18">
        <f>detail!$R$64</f>
        <v>2925992.9328590003</v>
      </c>
      <c r="F57" s="65">
        <f t="shared" si="12"/>
        <v>16.862977801052864</v>
      </c>
      <c r="G57" s="68">
        <f t="shared" si="13"/>
        <v>18.65846988200191</v>
      </c>
    </row>
    <row r="58" spans="1:7" x14ac:dyDescent="0.35">
      <c r="A58" s="17" t="s">
        <v>70</v>
      </c>
      <c r="B58" s="18">
        <f>detail!$O$77</f>
        <v>427037.55</v>
      </c>
      <c r="C58" s="18">
        <f>detail!$P$77</f>
        <v>1530507.0576569999</v>
      </c>
      <c r="D58" s="18">
        <f>detail!$Q$77</f>
        <v>405851.18000000005</v>
      </c>
      <c r="E58" s="18">
        <f>detail!$R$77</f>
        <v>1432564.8115073601</v>
      </c>
      <c r="F58" s="65">
        <f t="shared" si="12"/>
        <v>5.2202312187437485</v>
      </c>
      <c r="G58" s="68">
        <f t="shared" si="13"/>
        <v>6.8368457303222385</v>
      </c>
    </row>
    <row r="59" spans="1:7" x14ac:dyDescent="0.35">
      <c r="A59" s="17" t="s">
        <v>81</v>
      </c>
      <c r="B59" s="18">
        <f>detail!$O$91</f>
        <v>13113.6</v>
      </c>
      <c r="C59" s="18">
        <f>detail!$P$91</f>
        <v>46999.270606040001</v>
      </c>
      <c r="D59" s="18">
        <f>detail!$Q$91</f>
        <v>5806.75</v>
      </c>
      <c r="E59" s="18">
        <f>detail!$R$91</f>
        <v>20496.544120000002</v>
      </c>
      <c r="F59" s="65">
        <f>IFERROR(B59/D59*100-100,"0.00")</f>
        <v>125.83372798897835</v>
      </c>
      <c r="G59" s="68">
        <f t="shared" si="13"/>
        <v>129.30339051732784</v>
      </c>
    </row>
    <row r="60" spans="1:7" x14ac:dyDescent="0.35">
      <c r="A60" s="15" t="s">
        <v>86</v>
      </c>
      <c r="B60" s="18">
        <f>detail!$O$96</f>
        <v>233473.08000000002</v>
      </c>
      <c r="C60" s="18">
        <f>detail!$P$96</f>
        <v>836769.93502630061</v>
      </c>
      <c r="D60" s="18">
        <f>detail!$Q$96</f>
        <v>308146.68</v>
      </c>
      <c r="E60" s="18">
        <f>detail!$R$96</f>
        <v>1087689.556797798</v>
      </c>
      <c r="F60" s="65">
        <f t="shared" si="12"/>
        <v>-24.233134687675346</v>
      </c>
      <c r="G60" s="68">
        <f t="shared" si="13"/>
        <v>-23.069047615958993</v>
      </c>
    </row>
    <row r="61" spans="1:7" ht="18.5" x14ac:dyDescent="0.45">
      <c r="A61" s="22" t="s">
        <v>7</v>
      </c>
      <c r="B61" s="24">
        <f>detail!O108</f>
        <v>2878723.1800000006</v>
      </c>
      <c r="C61" s="24">
        <f>detail!P108</f>
        <v>10317373.913104838</v>
      </c>
      <c r="D61" s="24">
        <f>detail!Q108</f>
        <v>2741494.22</v>
      </c>
      <c r="E61" s="24">
        <f>detail!R108</f>
        <v>9676867.6144316979</v>
      </c>
      <c r="F61" s="65">
        <f t="shared" si="12"/>
        <v>5.0056264572391029</v>
      </c>
      <c r="G61" s="68">
        <f t="shared" si="13"/>
        <v>6.618942453216107</v>
      </c>
    </row>
    <row r="62" spans="1:7" x14ac:dyDescent="0.35">
      <c r="A62" s="17" t="s">
        <v>14</v>
      </c>
      <c r="B62" s="18">
        <f>detail!$O$109</f>
        <v>0</v>
      </c>
      <c r="C62" s="18">
        <f>detail!$P$109</f>
        <v>0</v>
      </c>
      <c r="D62" s="18">
        <f>detail!$Q$109</f>
        <v>0</v>
      </c>
      <c r="E62" s="18">
        <f>detail!$R$109</f>
        <v>0</v>
      </c>
      <c r="F62" s="65" t="str">
        <f t="shared" si="12"/>
        <v>0.00</v>
      </c>
      <c r="G62" s="68" t="str">
        <f t="shared" si="13"/>
        <v>0.00</v>
      </c>
    </row>
    <row r="63" spans="1:7" x14ac:dyDescent="0.35">
      <c r="A63" s="17" t="s">
        <v>17</v>
      </c>
      <c r="B63" s="18">
        <f>detail!$O$112</f>
        <v>17862.330000000002</v>
      </c>
      <c r="C63" s="18">
        <f>detail!$P$112</f>
        <v>64018.76099933518</v>
      </c>
      <c r="D63" s="18">
        <f>detail!$Q$112</f>
        <v>19565.810000000001</v>
      </c>
      <c r="E63" s="18">
        <f>detail!$R$112</f>
        <v>69062.962418900002</v>
      </c>
      <c r="F63" s="65">
        <f t="shared" si="12"/>
        <v>-8.7064118480144685</v>
      </c>
      <c r="G63" s="68">
        <f t="shared" si="13"/>
        <v>-7.3037721564408429</v>
      </c>
    </row>
    <row r="64" spans="1:7" x14ac:dyDescent="0.35">
      <c r="A64" s="17" t="s">
        <v>18</v>
      </c>
      <c r="B64" s="18">
        <f>detail!$O$113</f>
        <v>1228340.81</v>
      </c>
      <c r="C64" s="18">
        <f>detail!$P$113</f>
        <v>4402386.2651678855</v>
      </c>
      <c r="D64" s="18">
        <f>detail!$Q$113</f>
        <v>1221943.8399999999</v>
      </c>
      <c r="E64" s="18">
        <f>detail!$R$113</f>
        <v>4313191.2037380747</v>
      </c>
      <c r="F64" s="65">
        <f t="shared" si="12"/>
        <v>0.52350769246483253</v>
      </c>
      <c r="G64" s="68">
        <f t="shared" si="13"/>
        <v>2.0679598287344447</v>
      </c>
    </row>
    <row r="65" spans="1:7" x14ac:dyDescent="0.35">
      <c r="A65" s="17" t="s">
        <v>35</v>
      </c>
      <c r="B65" s="18">
        <f>detail!$O$133</f>
        <v>632189.77</v>
      </c>
      <c r="C65" s="18">
        <f>detail!$P$133</f>
        <v>2265774.7770861951</v>
      </c>
      <c r="D65" s="18">
        <f>detail!$Q$133</f>
        <v>604832.84</v>
      </c>
      <c r="E65" s="18">
        <f>detail!$R$133</f>
        <v>2134926.0131964097</v>
      </c>
      <c r="F65" s="65">
        <f t="shared" si="12"/>
        <v>4.5230563208175028</v>
      </c>
      <c r="G65" s="68">
        <f t="shared" si="13"/>
        <v>6.1289601176332411</v>
      </c>
    </row>
    <row r="66" spans="1:7" x14ac:dyDescent="0.35">
      <c r="A66" s="17" t="s">
        <v>42</v>
      </c>
      <c r="B66" s="18">
        <f>detail!$O$143</f>
        <v>9835.84</v>
      </c>
      <c r="C66" s="18">
        <f>detail!$P$143</f>
        <v>35251.743686499991</v>
      </c>
      <c r="D66" s="18">
        <f>detail!$Q$143</f>
        <v>7589.61</v>
      </c>
      <c r="E66" s="18">
        <f>detail!$R$143</f>
        <v>26789.660054</v>
      </c>
      <c r="F66" s="65">
        <f t="shared" ref="F66" si="16">IFERROR(B66/D66*100-100,"0.00")</f>
        <v>29.596118904660443</v>
      </c>
      <c r="G66" s="68">
        <f t="shared" ref="G66" si="17">IFERROR(C66/E66*100-100,"0.00")</f>
        <v>31.587125836770383</v>
      </c>
    </row>
    <row r="67" spans="1:7" x14ac:dyDescent="0.35">
      <c r="A67" s="17" t="s">
        <v>45</v>
      </c>
      <c r="B67" s="18">
        <f>detail!$O$146</f>
        <v>86905.51999999999</v>
      </c>
      <c r="C67" s="18">
        <f>detail!$P$146</f>
        <v>311470.30258148257</v>
      </c>
      <c r="D67" s="18">
        <f>detail!$Q$146</f>
        <v>112478.55</v>
      </c>
      <c r="E67" s="18">
        <f>detail!$R$146</f>
        <v>397024.40278</v>
      </c>
      <c r="F67" s="65">
        <f t="shared" si="12"/>
        <v>-22.735917203769091</v>
      </c>
      <c r="G67" s="68">
        <f t="shared" si="13"/>
        <v>-21.548826621099366</v>
      </c>
    </row>
    <row r="68" spans="1:7" x14ac:dyDescent="0.35">
      <c r="A68" s="17" t="s">
        <v>53</v>
      </c>
      <c r="B68" s="18">
        <f>detail!$O$161</f>
        <v>183614.96</v>
      </c>
      <c r="C68" s="18">
        <f>detail!$P$161</f>
        <v>658077.92619536957</v>
      </c>
      <c r="D68" s="18">
        <f>detail!$Q$161</f>
        <v>132738.89000000001</v>
      </c>
      <c r="E68" s="18">
        <f>detail!$R$161</f>
        <v>468538.89534779842</v>
      </c>
      <c r="F68" s="65">
        <f t="shared" si="12"/>
        <v>38.327930872406711</v>
      </c>
      <c r="G68" s="68">
        <f t="shared" si="13"/>
        <v>40.453211617975825</v>
      </c>
    </row>
    <row r="69" spans="1:7" x14ac:dyDescent="0.35">
      <c r="A69" s="17" t="s">
        <v>56</v>
      </c>
      <c r="B69" s="18">
        <f>detail!$O$164</f>
        <v>76205.440000000002</v>
      </c>
      <c r="C69" s="18">
        <f>detail!$P$164</f>
        <v>273121.10904999997</v>
      </c>
      <c r="D69" s="18">
        <f>detail!$Q$164</f>
        <v>46544.27</v>
      </c>
      <c r="E69" s="18">
        <f>detail!$R$164</f>
        <v>164290.97178399999</v>
      </c>
      <c r="F69" s="65">
        <f t="shared" si="12"/>
        <v>63.726791718937704</v>
      </c>
      <c r="G69" s="68">
        <f t="shared" si="13"/>
        <v>66.242311482023098</v>
      </c>
    </row>
    <row r="70" spans="1:7" x14ac:dyDescent="0.35">
      <c r="A70" s="17" t="s">
        <v>57</v>
      </c>
      <c r="B70" s="18">
        <f>detail!$O$165</f>
        <v>128295.95999999999</v>
      </c>
      <c r="C70" s="18">
        <f>detail!$P$165</f>
        <v>459814.04393108701</v>
      </c>
      <c r="D70" s="18">
        <f>detail!$Q$165</f>
        <v>100306.52</v>
      </c>
      <c r="E70" s="18">
        <f>detail!$R$165</f>
        <v>354059.81277399999</v>
      </c>
      <c r="F70" s="65">
        <f t="shared" si="12"/>
        <v>27.903908938322246</v>
      </c>
      <c r="G70" s="68">
        <f t="shared" si="13"/>
        <v>29.86902984795708</v>
      </c>
    </row>
    <row r="71" spans="1:7" x14ac:dyDescent="0.35">
      <c r="A71" s="17" t="s">
        <v>70</v>
      </c>
      <c r="B71" s="18">
        <f>detail!$O$178</f>
        <v>328702.47000000003</v>
      </c>
      <c r="C71" s="18">
        <f>detail!$P$178</f>
        <v>1178073.0689974653</v>
      </c>
      <c r="D71" s="18">
        <f>detail!$Q$178</f>
        <v>367322.29000000004</v>
      </c>
      <c r="E71" s="18">
        <f>detail!$R$178</f>
        <v>1296566.3704721138</v>
      </c>
      <c r="F71" s="65">
        <f t="shared" si="12"/>
        <v>-10.513878697641786</v>
      </c>
      <c r="G71" s="68">
        <f t="shared" si="13"/>
        <v>-9.1390077803346088</v>
      </c>
    </row>
    <row r="72" spans="1:7" x14ac:dyDescent="0.35">
      <c r="A72" s="17" t="s">
        <v>81</v>
      </c>
      <c r="B72" s="18">
        <f>detail!$O$192</f>
        <v>3335.2200000000003</v>
      </c>
      <c r="C72" s="18">
        <f>detail!$P$192</f>
        <v>11953.485516000002</v>
      </c>
      <c r="D72" s="18">
        <f>detail!$Q$192</f>
        <v>824.86999999999989</v>
      </c>
      <c r="E72" s="18">
        <f>detail!$R$192</f>
        <v>2911.5688380000001</v>
      </c>
      <c r="F72" s="65">
        <f t="shared" si="12"/>
        <v>304.33280395698728</v>
      </c>
      <c r="G72" s="68">
        <f t="shared" si="13"/>
        <v>310.55136186342168</v>
      </c>
    </row>
    <row r="73" spans="1:7" x14ac:dyDescent="0.35">
      <c r="A73" s="19" t="s">
        <v>86</v>
      </c>
      <c r="B73" s="23">
        <f>detail!$O$197</f>
        <v>183434.86</v>
      </c>
      <c r="C73" s="23">
        <f>detail!$P$197</f>
        <v>657432.42989351519</v>
      </c>
      <c r="D73" s="23">
        <f>detail!$Q$197</f>
        <v>127346.73</v>
      </c>
      <c r="E73" s="23">
        <f>detail!$R$197</f>
        <v>449505.75302839972</v>
      </c>
      <c r="F73" s="66">
        <f t="shared" si="12"/>
        <v>44.043635827947838</v>
      </c>
      <c r="G73" s="69">
        <f t="shared" si="13"/>
        <v>46.256733192907262</v>
      </c>
    </row>
    <row r="74" spans="1:7" x14ac:dyDescent="0.35">
      <c r="B74" s="18"/>
      <c r="C74" s="20"/>
      <c r="D74" s="18"/>
      <c r="E74" s="18"/>
      <c r="F74" s="16"/>
      <c r="G74" s="16"/>
    </row>
    <row r="75" spans="1:7" x14ac:dyDescent="0.35">
      <c r="A75" s="1" t="s">
        <v>104</v>
      </c>
    </row>
    <row r="76" spans="1:7" x14ac:dyDescent="0.35">
      <c r="A76" s="1" t="s">
        <v>105</v>
      </c>
    </row>
    <row r="77" spans="1:7" x14ac:dyDescent="0.35">
      <c r="A77" s="1" t="s">
        <v>125</v>
      </c>
    </row>
    <row r="78" spans="1:7" x14ac:dyDescent="0.35">
      <c r="A78" s="1" t="s">
        <v>103</v>
      </c>
    </row>
    <row r="79" spans="1:7" s="80" customFormat="1" ht="18.5" x14ac:dyDescent="0.45">
      <c r="A79" s="1" t="s">
        <v>126</v>
      </c>
    </row>
  </sheetData>
  <mergeCells count="18">
    <mergeCell ref="B46:C46"/>
    <mergeCell ref="D46:E46"/>
    <mergeCell ref="F46:G46"/>
    <mergeCell ref="A2:G2"/>
    <mergeCell ref="A3:G3"/>
    <mergeCell ref="A4:G4"/>
    <mergeCell ref="A6:G6"/>
    <mergeCell ref="A7:G7"/>
    <mergeCell ref="B10:C10"/>
    <mergeCell ref="D10:E10"/>
    <mergeCell ref="F10:G10"/>
    <mergeCell ref="F11:G11"/>
    <mergeCell ref="B45:C45"/>
    <mergeCell ref="D45:E45"/>
    <mergeCell ref="B44:C44"/>
    <mergeCell ref="D44:E44"/>
    <mergeCell ref="F44:G44"/>
    <mergeCell ref="F45:G45"/>
  </mergeCells>
  <phoneticPr fontId="2" type="noConversion"/>
  <pageMargins left="0.5" right="0.25" top="0.25" bottom="0.25" header="0" footer="0"/>
  <pageSetup scale="5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T321"/>
  <sheetViews>
    <sheetView tabSelected="1" topLeftCell="N1" zoomScale="80" zoomScaleNormal="80" workbookViewId="0">
      <selection activeCell="S4" sqref="S4:T4"/>
    </sheetView>
  </sheetViews>
  <sheetFormatPr defaultColWidth="15.765625" defaultRowHeight="15.5" x14ac:dyDescent="0.35"/>
  <cols>
    <col min="1" max="1" width="34.3046875" style="16" customWidth="1"/>
    <col min="2" max="2" width="16.765625" style="63" customWidth="1"/>
    <col min="3" max="3" width="16.3046875" style="63" customWidth="1"/>
    <col min="4" max="4" width="17.53515625" style="63" customWidth="1"/>
    <col min="5" max="5" width="17.69140625" style="63" customWidth="1"/>
    <col min="6" max="7" width="18.765625" style="63" customWidth="1"/>
    <col min="8" max="8" width="11.69140625" style="16" customWidth="1"/>
    <col min="9" max="9" width="9.69140625" style="16" customWidth="1"/>
    <col min="10" max="11" width="9.23046875" style="16" customWidth="1"/>
    <col min="12" max="12" width="3.07421875" style="16" customWidth="1"/>
    <col min="13" max="13" width="8.765625" style="16" customWidth="1"/>
    <col min="14" max="14" width="38.4609375" style="16" customWidth="1"/>
    <col min="15" max="15" width="17.765625" style="16" customWidth="1"/>
    <col min="16" max="16" width="19.53515625" style="16" bestFit="1" customWidth="1"/>
    <col min="17" max="17" width="17.84375" style="16" customWidth="1"/>
    <col min="18" max="18" width="19.53515625" style="16" bestFit="1" customWidth="1"/>
    <col min="19" max="19" width="17.69140625" style="16" bestFit="1" customWidth="1"/>
    <col min="20" max="20" width="24.23046875" style="16" customWidth="1"/>
    <col min="21" max="21" width="15.765625" style="16" customWidth="1"/>
    <col min="22" max="16384" width="15.765625" style="16"/>
  </cols>
  <sheetData>
    <row r="1" spans="1:20" x14ac:dyDescent="0.35">
      <c r="A1" s="25"/>
      <c r="B1" s="98" t="s">
        <v>91</v>
      </c>
      <c r="C1" s="98"/>
      <c r="D1" s="98"/>
      <c r="E1" s="98"/>
      <c r="F1" s="98"/>
      <c r="G1" s="98"/>
      <c r="H1" s="26"/>
      <c r="I1" s="27" t="s">
        <v>9</v>
      </c>
      <c r="J1" s="28"/>
      <c r="K1" s="28"/>
      <c r="N1" s="25"/>
      <c r="O1" s="98" t="s">
        <v>91</v>
      </c>
      <c r="P1" s="98"/>
      <c r="Q1" s="98"/>
      <c r="R1" s="98"/>
      <c r="S1" s="26"/>
      <c r="T1" s="27" t="s">
        <v>9</v>
      </c>
    </row>
    <row r="2" spans="1:20" x14ac:dyDescent="0.35">
      <c r="A2" s="28"/>
      <c r="B2" s="29"/>
      <c r="C2" s="29"/>
      <c r="D2" s="29"/>
      <c r="E2" s="29"/>
      <c r="F2" s="29"/>
      <c r="G2" s="29"/>
      <c r="H2" s="30"/>
      <c r="I2" s="28" t="s">
        <v>8</v>
      </c>
      <c r="J2" s="31"/>
      <c r="K2" s="31"/>
      <c r="N2" s="28"/>
      <c r="O2" s="29"/>
      <c r="P2" s="29"/>
      <c r="Q2" s="29"/>
      <c r="R2" s="29"/>
      <c r="S2" s="30"/>
      <c r="T2" s="28" t="s">
        <v>8</v>
      </c>
    </row>
    <row r="3" spans="1:20" x14ac:dyDescent="0.35">
      <c r="A3" s="32"/>
      <c r="B3" s="82"/>
      <c r="C3" s="83"/>
      <c r="D3" s="90"/>
      <c r="E3" s="90"/>
      <c r="F3" s="82"/>
      <c r="G3" s="83"/>
      <c r="H3" s="82" t="s">
        <v>111</v>
      </c>
      <c r="I3" s="99"/>
      <c r="J3" s="99"/>
      <c r="K3" s="99"/>
      <c r="N3" s="32"/>
      <c r="O3" s="82"/>
      <c r="P3" s="83"/>
      <c r="Q3" s="90"/>
      <c r="R3" s="90"/>
      <c r="S3" s="82" t="s">
        <v>112</v>
      </c>
      <c r="T3" s="99"/>
    </row>
    <row r="4" spans="1:20" x14ac:dyDescent="0.35">
      <c r="A4" s="33"/>
      <c r="B4" s="90" t="s">
        <v>113</v>
      </c>
      <c r="C4" s="90"/>
      <c r="D4" s="88" t="s">
        <v>118</v>
      </c>
      <c r="E4" s="89"/>
      <c r="F4" s="90" t="s">
        <v>114</v>
      </c>
      <c r="G4" s="90"/>
      <c r="H4" s="95" t="s">
        <v>3</v>
      </c>
      <c r="I4" s="97"/>
      <c r="J4" s="97"/>
      <c r="K4" s="97"/>
      <c r="N4" s="33"/>
      <c r="O4" s="88" t="s">
        <v>115</v>
      </c>
      <c r="P4" s="89"/>
      <c r="Q4" s="88" t="s">
        <v>116</v>
      </c>
      <c r="R4" s="89"/>
      <c r="S4" s="88" t="s">
        <v>3</v>
      </c>
      <c r="T4" s="90"/>
    </row>
    <row r="5" spans="1:20" x14ac:dyDescent="0.35">
      <c r="A5" s="34" t="s">
        <v>0</v>
      </c>
      <c r="B5" s="35"/>
      <c r="C5" s="29"/>
      <c r="D5" s="35"/>
      <c r="E5" s="36"/>
      <c r="F5" s="35"/>
      <c r="G5" s="36"/>
      <c r="H5" s="95" t="s">
        <v>110</v>
      </c>
      <c r="I5" s="97"/>
      <c r="J5" s="100" t="s">
        <v>114</v>
      </c>
      <c r="K5" s="101"/>
      <c r="N5" s="34" t="s">
        <v>0</v>
      </c>
      <c r="O5" s="93"/>
      <c r="P5" s="94"/>
      <c r="Q5" s="93"/>
      <c r="R5" s="94"/>
      <c r="S5" s="95" t="s">
        <v>117</v>
      </c>
      <c r="T5" s="97"/>
    </row>
    <row r="6" spans="1:20" x14ac:dyDescent="0.35">
      <c r="A6" s="33"/>
      <c r="B6" s="37" t="s">
        <v>1</v>
      </c>
      <c r="C6" s="38" t="s">
        <v>2</v>
      </c>
      <c r="D6" s="37" t="s">
        <v>1</v>
      </c>
      <c r="E6" s="39" t="s">
        <v>2</v>
      </c>
      <c r="F6" s="37" t="s">
        <v>1</v>
      </c>
      <c r="G6" s="39" t="s">
        <v>2</v>
      </c>
      <c r="H6" s="40" t="s">
        <v>1</v>
      </c>
      <c r="I6" s="40" t="s">
        <v>2</v>
      </c>
      <c r="J6" s="40" t="s">
        <v>1</v>
      </c>
      <c r="K6" s="40" t="s">
        <v>2</v>
      </c>
      <c r="N6" s="33"/>
      <c r="O6" s="37" t="s">
        <v>1</v>
      </c>
      <c r="P6" s="38" t="s">
        <v>2</v>
      </c>
      <c r="Q6" s="37" t="s">
        <v>1</v>
      </c>
      <c r="R6" s="39" t="s">
        <v>2</v>
      </c>
      <c r="S6" s="40" t="s">
        <v>1</v>
      </c>
      <c r="T6" s="40" t="s">
        <v>2</v>
      </c>
    </row>
    <row r="7" spans="1:20" ht="20" x14ac:dyDescent="0.4">
      <c r="A7" s="41" t="s">
        <v>93</v>
      </c>
      <c r="B7" s="42">
        <f t="shared" ref="B7:G7" si="0">B8+B11+B12+B32+B42+B45+B60+B63+B64+B77+B91+B96</f>
        <v>201519.17999999996</v>
      </c>
      <c r="C7" s="42">
        <f t="shared" si="0"/>
        <v>715453.61416095169</v>
      </c>
      <c r="D7" s="42">
        <f t="shared" si="0"/>
        <v>200944.90000000002</v>
      </c>
      <c r="E7" s="42">
        <f t="shared" si="0"/>
        <v>715835.49821958027</v>
      </c>
      <c r="F7" s="42">
        <f t="shared" si="0"/>
        <v>195996.91000000006</v>
      </c>
      <c r="G7" s="42">
        <f t="shared" si="0"/>
        <v>704391.18019178091</v>
      </c>
      <c r="H7" s="65">
        <f>IFERROR(B7/D7*100-100,"0.00")</f>
        <v>0.28578978615527717</v>
      </c>
      <c r="I7" s="65">
        <f t="shared" ref="I7" si="1">IFERROR(C7/E7*100-100,"0.00")</f>
        <v>-5.334801914384002E-2</v>
      </c>
      <c r="J7" s="65">
        <f t="shared" ref="J7" si="2">IFERROR(B7/F7*100-100,"0.00")</f>
        <v>2.8175291130864792</v>
      </c>
      <c r="K7" s="65">
        <f t="shared" ref="K7" si="3">IFERROR(C7/G7*100-100,"0.00")</f>
        <v>1.5704958097514634</v>
      </c>
      <c r="N7" s="41" t="s">
        <v>93</v>
      </c>
      <c r="O7" s="42">
        <f t="shared" ref="O7:R7" si="4">O8+O11+O12+O32+O42+O45+O60+O63+O64+O77+O91+O96</f>
        <v>2134003.17</v>
      </c>
      <c r="P7" s="42">
        <f t="shared" si="4"/>
        <v>7648289.519861741</v>
      </c>
      <c r="Q7" s="42">
        <f t="shared" si="4"/>
        <v>1995496.97</v>
      </c>
      <c r="R7" s="42">
        <f t="shared" si="4"/>
        <v>7043662.5496755978</v>
      </c>
      <c r="S7" s="65">
        <f>IFERROR(O7/Q7*100-100,"0.00")</f>
        <v>6.9409376251771562</v>
      </c>
      <c r="T7" s="65">
        <f>IFERROR(P7/R7*100-100,"0.00")</f>
        <v>8.5839854751984035</v>
      </c>
    </row>
    <row r="8" spans="1:20" ht="35.5" x14ac:dyDescent="0.4">
      <c r="A8" s="43" t="s">
        <v>14</v>
      </c>
      <c r="B8" s="44">
        <f t="shared" ref="B8:G8" si="5">SUM(B9:B10)</f>
        <v>0</v>
      </c>
      <c r="C8" s="44">
        <f t="shared" si="5"/>
        <v>0</v>
      </c>
      <c r="D8" s="44">
        <f t="shared" si="5"/>
        <v>0</v>
      </c>
      <c r="E8" s="44">
        <f t="shared" si="5"/>
        <v>0</v>
      </c>
      <c r="F8" s="44">
        <f t="shared" si="5"/>
        <v>0</v>
      </c>
      <c r="G8" s="44">
        <f t="shared" si="5"/>
        <v>0</v>
      </c>
      <c r="H8" s="65" t="str">
        <f t="shared" ref="H8:H51" si="6">IFERROR(B8/D8*100-100,"0.00")</f>
        <v>0.00</v>
      </c>
      <c r="I8" s="65" t="str">
        <f t="shared" ref="I8:I51" si="7">IFERROR(C8/E8*100-100,"0.00")</f>
        <v>0.00</v>
      </c>
      <c r="J8" s="65" t="str">
        <f t="shared" ref="J8:J51" si="8">IFERROR(B8/F8*100-100,"0.00")</f>
        <v>0.00</v>
      </c>
      <c r="K8" s="65" t="str">
        <f t="shared" ref="K8:K51" si="9">IFERROR(C8/G8*100-100,"0.00")</f>
        <v>0.00</v>
      </c>
      <c r="N8" s="43" t="s">
        <v>14</v>
      </c>
      <c r="O8" s="44">
        <f t="shared" ref="O8:R8" si="10">SUM(O9:O10)</f>
        <v>0</v>
      </c>
      <c r="P8" s="44">
        <f t="shared" si="10"/>
        <v>0</v>
      </c>
      <c r="Q8" s="44">
        <f t="shared" si="10"/>
        <v>0</v>
      </c>
      <c r="R8" s="44">
        <f t="shared" si="10"/>
        <v>0</v>
      </c>
      <c r="S8" s="65" t="str">
        <f t="shared" ref="S8:S52" si="11">IFERROR(O8/Q8*100-100,"0.00")</f>
        <v>0.00</v>
      </c>
      <c r="T8" s="65" t="str">
        <f t="shared" ref="T8:T52" si="12">IFERROR(P8/R8*100-100,"0.00")</f>
        <v>0.00</v>
      </c>
    </row>
    <row r="9" spans="1:20" ht="31" x14ac:dyDescent="0.35">
      <c r="A9" s="45" t="s">
        <v>15</v>
      </c>
      <c r="B9" s="46">
        <v>0</v>
      </c>
      <c r="C9" s="46">
        <v>0</v>
      </c>
      <c r="D9" s="46">
        <v>0</v>
      </c>
      <c r="E9" s="46">
        <v>0</v>
      </c>
      <c r="F9" s="46">
        <v>0</v>
      </c>
      <c r="G9" s="46">
        <v>0</v>
      </c>
      <c r="H9" s="65" t="str">
        <f t="shared" si="6"/>
        <v>0.00</v>
      </c>
      <c r="I9" s="65" t="str">
        <f t="shared" si="7"/>
        <v>0.00</v>
      </c>
      <c r="J9" s="65" t="str">
        <f t="shared" si="8"/>
        <v>0.00</v>
      </c>
      <c r="K9" s="65" t="str">
        <f t="shared" si="9"/>
        <v>0.00</v>
      </c>
      <c r="N9" s="45" t="s">
        <v>15</v>
      </c>
      <c r="O9" s="46">
        <v>0</v>
      </c>
      <c r="P9" s="46">
        <v>0</v>
      </c>
      <c r="Q9" s="46">
        <v>0</v>
      </c>
      <c r="R9" s="46">
        <v>0</v>
      </c>
      <c r="S9" s="65" t="str">
        <f t="shared" si="11"/>
        <v>0.00</v>
      </c>
      <c r="T9" s="65" t="str">
        <f t="shared" si="12"/>
        <v>0.00</v>
      </c>
    </row>
    <row r="10" spans="1:20" x14ac:dyDescent="0.35">
      <c r="A10" s="45" t="s">
        <v>16</v>
      </c>
      <c r="B10" s="46">
        <v>0</v>
      </c>
      <c r="C10" s="46">
        <v>0</v>
      </c>
      <c r="D10" s="46">
        <v>0</v>
      </c>
      <c r="E10" s="46">
        <v>0</v>
      </c>
      <c r="F10" s="46">
        <v>0</v>
      </c>
      <c r="G10" s="46">
        <v>0</v>
      </c>
      <c r="H10" s="65" t="str">
        <f t="shared" si="6"/>
        <v>0.00</v>
      </c>
      <c r="I10" s="65" t="str">
        <f t="shared" si="7"/>
        <v>0.00</v>
      </c>
      <c r="J10" s="65" t="str">
        <f t="shared" si="8"/>
        <v>0.00</v>
      </c>
      <c r="K10" s="65" t="str">
        <f t="shared" si="9"/>
        <v>0.00</v>
      </c>
      <c r="N10" s="45" t="s">
        <v>16</v>
      </c>
      <c r="O10" s="46">
        <v>0</v>
      </c>
      <c r="P10" s="46">
        <v>0</v>
      </c>
      <c r="Q10" s="46">
        <v>0</v>
      </c>
      <c r="R10" s="46">
        <v>0</v>
      </c>
      <c r="S10" s="65" t="str">
        <f t="shared" si="11"/>
        <v>0.00</v>
      </c>
      <c r="T10" s="65" t="str">
        <f t="shared" si="12"/>
        <v>0.00</v>
      </c>
    </row>
    <row r="11" spans="1:20" ht="35.5" x14ac:dyDescent="0.4">
      <c r="A11" s="43" t="s">
        <v>17</v>
      </c>
      <c r="B11" s="44">
        <v>276.23</v>
      </c>
      <c r="C11" s="44">
        <v>980.71571999999992</v>
      </c>
      <c r="D11" s="44">
        <v>275.16000000000003</v>
      </c>
      <c r="E11" s="44">
        <v>980.19977999999992</v>
      </c>
      <c r="F11" s="44">
        <v>265.05</v>
      </c>
      <c r="G11" s="44">
        <v>952.56697494999992</v>
      </c>
      <c r="H11" s="65">
        <f t="shared" si="6"/>
        <v>0.38886466056111146</v>
      </c>
      <c r="I11" s="65">
        <f t="shared" si="7"/>
        <v>5.2636208508431537E-2</v>
      </c>
      <c r="J11" s="65">
        <f t="shared" si="8"/>
        <v>4.2180720618751195</v>
      </c>
      <c r="K11" s="65">
        <f t="shared" si="9"/>
        <v>2.9550410407076697</v>
      </c>
      <c r="N11" s="43" t="s">
        <v>17</v>
      </c>
      <c r="O11" s="44">
        <v>2404.66</v>
      </c>
      <c r="P11" s="44">
        <v>8618.3191679800002</v>
      </c>
      <c r="Q11" s="44">
        <v>1660.89</v>
      </c>
      <c r="R11" s="44">
        <v>5862.5653819500012</v>
      </c>
      <c r="S11" s="65">
        <f>IFERROR(O11/Q11*100-100,"0.00")</f>
        <v>44.781412375292746</v>
      </c>
      <c r="T11" s="65">
        <f t="shared" si="12"/>
        <v>47.005936931885998</v>
      </c>
    </row>
    <row r="12" spans="1:20" ht="18" x14ac:dyDescent="0.4">
      <c r="A12" s="43" t="s">
        <v>18</v>
      </c>
      <c r="B12" s="44">
        <f t="shared" ref="B12:G12" si="13">B13+B17+B21+B25+B29+B30+B31</f>
        <v>21682.299999999996</v>
      </c>
      <c r="C12" s="44">
        <f t="shared" si="13"/>
        <v>76978.621941294026</v>
      </c>
      <c r="D12" s="44">
        <f t="shared" si="13"/>
        <v>21331.269999999997</v>
      </c>
      <c r="E12" s="44">
        <f t="shared" si="13"/>
        <v>75989.381797294016</v>
      </c>
      <c r="F12" s="44">
        <f t="shared" si="13"/>
        <v>20041.36</v>
      </c>
      <c r="G12" s="44">
        <f t="shared" si="13"/>
        <v>72026.437964799989</v>
      </c>
      <c r="H12" s="65">
        <f t="shared" si="6"/>
        <v>1.6456122865633205</v>
      </c>
      <c r="I12" s="65">
        <f t="shared" si="7"/>
        <v>1.3018136489633179</v>
      </c>
      <c r="J12" s="65">
        <f t="shared" si="8"/>
        <v>8.1877676964038102</v>
      </c>
      <c r="K12" s="65">
        <f t="shared" si="9"/>
        <v>6.8755086554665183</v>
      </c>
      <c r="N12" s="43" t="s">
        <v>18</v>
      </c>
      <c r="O12" s="44">
        <f t="shared" ref="O12:R12" si="14">O13+O17+O21+O25+O29+O30+O31</f>
        <v>245059.32</v>
      </c>
      <c r="P12" s="44">
        <f t="shared" si="14"/>
        <v>878295.13036630431</v>
      </c>
      <c r="Q12" s="44">
        <f t="shared" si="14"/>
        <v>198965.24999999997</v>
      </c>
      <c r="R12" s="44">
        <f t="shared" si="14"/>
        <v>702303.29853005987</v>
      </c>
      <c r="S12" s="65">
        <f t="shared" si="11"/>
        <v>23.166894721565725</v>
      </c>
      <c r="T12" s="65">
        <f t="shared" si="12"/>
        <v>25.059234693130477</v>
      </c>
    </row>
    <row r="13" spans="1:20" x14ac:dyDescent="0.35">
      <c r="A13" s="47" t="s">
        <v>19</v>
      </c>
      <c r="B13" s="48">
        <f t="shared" ref="B13:G13" si="15">SUM(B14:B16)</f>
        <v>2282.69</v>
      </c>
      <c r="C13" s="48">
        <f t="shared" si="15"/>
        <v>8104.2259681940614</v>
      </c>
      <c r="D13" s="48">
        <f t="shared" si="15"/>
        <v>2327.0300000000002</v>
      </c>
      <c r="E13" s="48">
        <f t="shared" si="15"/>
        <v>8289.6869666689927</v>
      </c>
      <c r="F13" s="48">
        <f t="shared" si="15"/>
        <v>3329.62</v>
      </c>
      <c r="G13" s="48">
        <f t="shared" si="15"/>
        <v>11966.282190602626</v>
      </c>
      <c r="H13" s="65">
        <f t="shared" si="6"/>
        <v>-1.9054331057184584</v>
      </c>
      <c r="I13" s="65">
        <f t="shared" si="7"/>
        <v>-2.2372497202925672</v>
      </c>
      <c r="J13" s="65">
        <f t="shared" si="8"/>
        <v>-31.442927421147147</v>
      </c>
      <c r="K13" s="65">
        <f t="shared" si="9"/>
        <v>-32.274487270921284</v>
      </c>
      <c r="N13" s="47" t="s">
        <v>19</v>
      </c>
      <c r="O13" s="48">
        <f t="shared" ref="O13:R13" si="16">SUM(O14:O16)</f>
        <v>28545</v>
      </c>
      <c r="P13" s="48">
        <f t="shared" si="16"/>
        <v>102305.58352463527</v>
      </c>
      <c r="Q13" s="48">
        <f t="shared" si="16"/>
        <v>28600.14</v>
      </c>
      <c r="R13" s="48">
        <f t="shared" si="16"/>
        <v>100952.1796193366</v>
      </c>
      <c r="S13" s="65">
        <f t="shared" si="11"/>
        <v>-0.19279625903928377</v>
      </c>
      <c r="T13" s="65">
        <f t="shared" si="12"/>
        <v>1.3406386176127967</v>
      </c>
    </row>
    <row r="14" spans="1:20" x14ac:dyDescent="0.35">
      <c r="A14" s="49" t="s">
        <v>20</v>
      </c>
      <c r="B14" s="50">
        <v>0</v>
      </c>
      <c r="C14" s="50">
        <v>0</v>
      </c>
      <c r="D14" s="50">
        <v>0</v>
      </c>
      <c r="E14" s="50">
        <v>0</v>
      </c>
      <c r="F14" s="50">
        <v>0</v>
      </c>
      <c r="G14" s="50">
        <v>0</v>
      </c>
      <c r="H14" s="65" t="str">
        <f t="shared" si="6"/>
        <v>0.00</v>
      </c>
      <c r="I14" s="65" t="str">
        <f t="shared" si="7"/>
        <v>0.00</v>
      </c>
      <c r="J14" s="65" t="str">
        <f t="shared" si="8"/>
        <v>0.00</v>
      </c>
      <c r="K14" s="65" t="str">
        <f t="shared" si="9"/>
        <v>0.00</v>
      </c>
      <c r="N14" s="49" t="s">
        <v>20</v>
      </c>
      <c r="O14" s="50">
        <v>0</v>
      </c>
      <c r="P14" s="50">
        <v>0</v>
      </c>
      <c r="Q14" s="50">
        <v>0</v>
      </c>
      <c r="R14" s="50">
        <v>0</v>
      </c>
      <c r="S14" s="65" t="str">
        <f t="shared" si="11"/>
        <v>0.00</v>
      </c>
      <c r="T14" s="65" t="str">
        <f t="shared" si="12"/>
        <v>0.00</v>
      </c>
    </row>
    <row r="15" spans="1:20" x14ac:dyDescent="0.35">
      <c r="A15" s="49" t="s">
        <v>21</v>
      </c>
      <c r="B15" s="50">
        <v>1635.4</v>
      </c>
      <c r="C15" s="50">
        <v>5806.1484360188542</v>
      </c>
      <c r="D15" s="50">
        <v>1742.14</v>
      </c>
      <c r="E15" s="50">
        <v>6206.0897792502619</v>
      </c>
      <c r="F15" s="50">
        <v>1992.62</v>
      </c>
      <c r="G15" s="50">
        <v>7161.24613630774</v>
      </c>
      <c r="H15" s="65">
        <f t="shared" si="6"/>
        <v>-6.1269473176667759</v>
      </c>
      <c r="I15" s="65">
        <f t="shared" si="7"/>
        <v>-6.444337053720858</v>
      </c>
      <c r="J15" s="65">
        <f t="shared" si="8"/>
        <v>-17.927151187883283</v>
      </c>
      <c r="K15" s="65">
        <f t="shared" si="9"/>
        <v>-18.922652210185859</v>
      </c>
      <c r="N15" s="49" t="s">
        <v>21</v>
      </c>
      <c r="O15" s="50">
        <v>24095.72</v>
      </c>
      <c r="P15" s="50">
        <v>86359.318103304424</v>
      </c>
      <c r="Q15" s="50">
        <v>15238.11</v>
      </c>
      <c r="R15" s="50">
        <v>53787.165867008007</v>
      </c>
      <c r="S15" s="65">
        <f t="shared" si="11"/>
        <v>58.128009313490992</v>
      </c>
      <c r="T15" s="65">
        <f t="shared" si="12"/>
        <v>60.557480044278634</v>
      </c>
    </row>
    <row r="16" spans="1:20" x14ac:dyDescent="0.35">
      <c r="A16" s="49" t="s">
        <v>22</v>
      </c>
      <c r="B16" s="75">
        <v>647.29</v>
      </c>
      <c r="C16" s="50">
        <v>2298.0775321752071</v>
      </c>
      <c r="D16" s="50">
        <v>584.89</v>
      </c>
      <c r="E16" s="50">
        <v>2083.5971874187308</v>
      </c>
      <c r="F16" s="50">
        <v>1337</v>
      </c>
      <c r="G16" s="50">
        <v>4805.0360542948847</v>
      </c>
      <c r="H16" s="65">
        <f t="shared" si="6"/>
        <v>10.668672741883086</v>
      </c>
      <c r="I16" s="65">
        <f t="shared" si="7"/>
        <v>10.293752844914607</v>
      </c>
      <c r="J16" s="65">
        <f t="shared" si="8"/>
        <v>-51.586387434554979</v>
      </c>
      <c r="K16" s="65">
        <f t="shared" si="9"/>
        <v>-52.173563190621294</v>
      </c>
      <c r="N16" s="49" t="s">
        <v>22</v>
      </c>
      <c r="O16" s="50">
        <v>4449.28</v>
      </c>
      <c r="P16" s="50">
        <v>15946.265421330838</v>
      </c>
      <c r="Q16" s="50">
        <v>13362.03</v>
      </c>
      <c r="R16" s="50">
        <v>47165.013752328596</v>
      </c>
      <c r="S16" s="65">
        <f t="shared" si="11"/>
        <v>-66.702065479571587</v>
      </c>
      <c r="T16" s="65">
        <f t="shared" si="12"/>
        <v>-66.190478592739623</v>
      </c>
    </row>
    <row r="17" spans="1:20" x14ac:dyDescent="0.35">
      <c r="A17" s="47" t="s">
        <v>23</v>
      </c>
      <c r="B17" s="48">
        <f t="shared" ref="B17:G17" si="17">SUM(B18:B20)</f>
        <v>18106.989999999998</v>
      </c>
      <c r="C17" s="48">
        <f t="shared" si="17"/>
        <v>64285.236098086898</v>
      </c>
      <c r="D17" s="48">
        <f t="shared" si="17"/>
        <v>17935</v>
      </c>
      <c r="E17" s="48">
        <f t="shared" si="17"/>
        <v>63890.69487709555</v>
      </c>
      <c r="F17" s="48">
        <f t="shared" si="17"/>
        <v>15781.28</v>
      </c>
      <c r="G17" s="48">
        <f t="shared" si="17"/>
        <v>56716.19000710953</v>
      </c>
      <c r="H17" s="65">
        <f t="shared" si="6"/>
        <v>0.95896292166155206</v>
      </c>
      <c r="I17" s="65">
        <f t="shared" si="7"/>
        <v>0.61752532469760979</v>
      </c>
      <c r="J17" s="65">
        <f t="shared" si="8"/>
        <v>14.737144262062387</v>
      </c>
      <c r="K17" s="65">
        <f t="shared" si="9"/>
        <v>13.345476997006614</v>
      </c>
      <c r="N17" s="47" t="s">
        <v>23</v>
      </c>
      <c r="O17" s="48">
        <f t="shared" ref="O17:R17" si="18">SUM(O18:O20)</f>
        <v>201751.57</v>
      </c>
      <c r="P17" s="48">
        <f t="shared" si="18"/>
        <v>723079.71588638704</v>
      </c>
      <c r="Q17" s="48">
        <f t="shared" si="18"/>
        <v>162874.28</v>
      </c>
      <c r="R17" s="48">
        <f t="shared" si="18"/>
        <v>574910.14728950919</v>
      </c>
      <c r="S17" s="65">
        <f t="shared" si="11"/>
        <v>23.869508433130136</v>
      </c>
      <c r="T17" s="65">
        <f t="shared" si="12"/>
        <v>25.772648003421608</v>
      </c>
    </row>
    <row r="18" spans="1:20" x14ac:dyDescent="0.35">
      <c r="A18" s="49" t="s">
        <v>20</v>
      </c>
      <c r="B18" s="50">
        <v>10211.879999999999</v>
      </c>
      <c r="C18" s="50">
        <v>36255.232941747643</v>
      </c>
      <c r="D18" s="50">
        <v>10162.34</v>
      </c>
      <c r="E18" s="50">
        <v>36201.793905495477</v>
      </c>
      <c r="F18" s="50">
        <v>11315.19</v>
      </c>
      <c r="G18" s="50">
        <v>40665.54523880707</v>
      </c>
      <c r="H18" s="65">
        <f t="shared" si="6"/>
        <v>0.4874861498434484</v>
      </c>
      <c r="I18" s="65">
        <f t="shared" si="7"/>
        <v>0.14761433201810803</v>
      </c>
      <c r="J18" s="65">
        <f t="shared" si="8"/>
        <v>-9.7506979555800797</v>
      </c>
      <c r="K18" s="65">
        <f t="shared" si="9"/>
        <v>-10.8453293105011</v>
      </c>
      <c r="N18" s="49" t="s">
        <v>20</v>
      </c>
      <c r="O18" s="50">
        <v>109653.56</v>
      </c>
      <c r="P18" s="50">
        <v>392999.51231619541</v>
      </c>
      <c r="Q18" s="50">
        <v>115992.68</v>
      </c>
      <c r="R18" s="50">
        <v>409428.48649483651</v>
      </c>
      <c r="S18" s="65">
        <f t="shared" si="11"/>
        <v>-5.4651034875649032</v>
      </c>
      <c r="T18" s="65">
        <f t="shared" si="12"/>
        <v>-4.0126602619400984</v>
      </c>
    </row>
    <row r="19" spans="1:20" x14ac:dyDescent="0.35">
      <c r="A19" s="49" t="s">
        <v>21</v>
      </c>
      <c r="B19" s="50">
        <v>342.92</v>
      </c>
      <c r="C19" s="50">
        <v>1217.467899847433</v>
      </c>
      <c r="D19" s="50">
        <v>297.14999999999998</v>
      </c>
      <c r="E19" s="50">
        <v>1058.5476733292721</v>
      </c>
      <c r="F19" s="50">
        <v>478.15</v>
      </c>
      <c r="G19" s="50">
        <v>1718.4207202982029</v>
      </c>
      <c r="H19" s="65">
        <f t="shared" si="6"/>
        <v>15.402995120309626</v>
      </c>
      <c r="I19" s="65">
        <f t="shared" si="7"/>
        <v>15.013043863989225</v>
      </c>
      <c r="J19" s="65">
        <f t="shared" si="8"/>
        <v>-28.281919899613086</v>
      </c>
      <c r="K19" s="65">
        <f t="shared" si="9"/>
        <v>-29.151930870796178</v>
      </c>
      <c r="N19" s="49" t="s">
        <v>21</v>
      </c>
      <c r="O19" s="50">
        <v>7551.73</v>
      </c>
      <c r="P19" s="50">
        <v>27065.471553944641</v>
      </c>
      <c r="Q19" s="50">
        <v>3183.13</v>
      </c>
      <c r="R19" s="50">
        <v>11235.737834007268</v>
      </c>
      <c r="S19" s="65">
        <f t="shared" si="11"/>
        <v>137.24227411384388</v>
      </c>
      <c r="T19" s="65">
        <f t="shared" si="12"/>
        <v>140.88735385072292</v>
      </c>
    </row>
    <row r="20" spans="1:20" x14ac:dyDescent="0.35">
      <c r="A20" s="49" t="s">
        <v>22</v>
      </c>
      <c r="B20" s="50">
        <v>7552.19</v>
      </c>
      <c r="C20" s="50">
        <v>26812.535256491821</v>
      </c>
      <c r="D20" s="50">
        <v>7475.51</v>
      </c>
      <c r="E20" s="50">
        <v>26630.353298270798</v>
      </c>
      <c r="F20" s="50">
        <v>3987.94</v>
      </c>
      <c r="G20" s="50">
        <v>14332.224048004262</v>
      </c>
      <c r="H20" s="65">
        <f t="shared" si="6"/>
        <v>1.0257494137523793</v>
      </c>
      <c r="I20" s="65">
        <f t="shared" si="7"/>
        <v>0.68411393638120899</v>
      </c>
      <c r="J20" s="65">
        <f t="shared" si="8"/>
        <v>89.375717789134228</v>
      </c>
      <c r="K20" s="65">
        <f t="shared" si="9"/>
        <v>87.078677856877505</v>
      </c>
      <c r="N20" s="49" t="s">
        <v>22</v>
      </c>
      <c r="O20" s="50">
        <v>84546.28</v>
      </c>
      <c r="P20" s="50">
        <v>303014.73201624706</v>
      </c>
      <c r="Q20" s="50">
        <v>43698.47</v>
      </c>
      <c r="R20" s="50">
        <v>154245.92296066546</v>
      </c>
      <c r="S20" s="65">
        <f t="shared" si="11"/>
        <v>93.476522175719168</v>
      </c>
      <c r="T20" s="65">
        <f t="shared" si="12"/>
        <v>96.449102964957717</v>
      </c>
    </row>
    <row r="21" spans="1:20" x14ac:dyDescent="0.35">
      <c r="A21" s="47" t="s">
        <v>24</v>
      </c>
      <c r="B21" s="48">
        <f t="shared" ref="B21:G21" si="19">SUM(B22:B24)</f>
        <v>1036.98</v>
      </c>
      <c r="C21" s="48">
        <f t="shared" si="19"/>
        <v>3681.566648876993</v>
      </c>
      <c r="D21" s="48">
        <f t="shared" si="19"/>
        <v>730.53</v>
      </c>
      <c r="E21" s="48">
        <f t="shared" si="19"/>
        <v>2602.4037059606294</v>
      </c>
      <c r="F21" s="48">
        <f t="shared" si="19"/>
        <v>705.41</v>
      </c>
      <c r="G21" s="48">
        <f t="shared" si="19"/>
        <v>2535.1542193563955</v>
      </c>
      <c r="H21" s="65">
        <f t="shared" si="6"/>
        <v>41.948995934458566</v>
      </c>
      <c r="I21" s="65">
        <f t="shared" si="7"/>
        <v>41.467929839041261</v>
      </c>
      <c r="J21" s="65">
        <f t="shared" si="8"/>
        <v>47.003870089735045</v>
      </c>
      <c r="K21" s="65">
        <f t="shared" si="9"/>
        <v>45.22061895751807</v>
      </c>
      <c r="N21" s="47" t="s">
        <v>24</v>
      </c>
      <c r="O21" s="48">
        <f t="shared" ref="O21:R21" si="20">SUM(O22:O24)</f>
        <v>10590.199999999999</v>
      </c>
      <c r="P21" s="48">
        <f t="shared" si="20"/>
        <v>37955.383908099786</v>
      </c>
      <c r="Q21" s="48">
        <f t="shared" si="20"/>
        <v>6435.33</v>
      </c>
      <c r="R21" s="48">
        <f t="shared" si="20"/>
        <v>22715.275294860687</v>
      </c>
      <c r="S21" s="65">
        <f t="shared" si="11"/>
        <v>64.563433421440692</v>
      </c>
      <c r="T21" s="65">
        <f t="shared" si="12"/>
        <v>67.091894839096057</v>
      </c>
    </row>
    <row r="22" spans="1:20" x14ac:dyDescent="0.35">
      <c r="A22" s="49" t="s">
        <v>25</v>
      </c>
      <c r="B22" s="50">
        <v>0</v>
      </c>
      <c r="C22" s="50">
        <v>0</v>
      </c>
      <c r="D22" s="50">
        <v>0</v>
      </c>
      <c r="E22" s="50">
        <v>0</v>
      </c>
      <c r="F22" s="50">
        <v>0</v>
      </c>
      <c r="G22" s="50">
        <v>0</v>
      </c>
      <c r="H22" s="65" t="str">
        <f t="shared" si="6"/>
        <v>0.00</v>
      </c>
      <c r="I22" s="65" t="str">
        <f t="shared" si="7"/>
        <v>0.00</v>
      </c>
      <c r="J22" s="65" t="str">
        <f t="shared" si="8"/>
        <v>0.00</v>
      </c>
      <c r="K22" s="65" t="str">
        <f t="shared" si="9"/>
        <v>0.00</v>
      </c>
      <c r="N22" s="49" t="s">
        <v>25</v>
      </c>
      <c r="O22" s="50">
        <v>0</v>
      </c>
      <c r="P22" s="50">
        <v>0</v>
      </c>
      <c r="Q22" s="50">
        <v>0</v>
      </c>
      <c r="R22" s="50">
        <v>0</v>
      </c>
      <c r="S22" s="65" t="str">
        <f t="shared" si="11"/>
        <v>0.00</v>
      </c>
      <c r="T22" s="65" t="str">
        <f t="shared" si="12"/>
        <v>0.00</v>
      </c>
    </row>
    <row r="23" spans="1:20" x14ac:dyDescent="0.35">
      <c r="A23" s="49" t="s">
        <v>26</v>
      </c>
      <c r="B23" s="50">
        <v>164.11</v>
      </c>
      <c r="C23" s="50">
        <v>582.63002782325191</v>
      </c>
      <c r="D23" s="50">
        <v>127.16</v>
      </c>
      <c r="E23" s="50">
        <v>452.9801109185214</v>
      </c>
      <c r="F23" s="50">
        <v>153.12</v>
      </c>
      <c r="G23" s="50">
        <v>550.29388206534964</v>
      </c>
      <c r="H23" s="65">
        <f t="shared" si="6"/>
        <v>29.057879836426565</v>
      </c>
      <c r="I23" s="65">
        <f t="shared" si="7"/>
        <v>28.621547343841513</v>
      </c>
      <c r="J23" s="65">
        <f t="shared" si="8"/>
        <v>7.1773772204806789</v>
      </c>
      <c r="K23" s="65">
        <f t="shared" si="9"/>
        <v>5.8761594144094431</v>
      </c>
      <c r="N23" s="49" t="s">
        <v>26</v>
      </c>
      <c r="O23" s="50">
        <v>1459.31</v>
      </c>
      <c r="P23" s="50">
        <v>5230.1885339760302</v>
      </c>
      <c r="Q23" s="50">
        <v>1038.3800000000001</v>
      </c>
      <c r="R23" s="50">
        <v>3665.2340213508724</v>
      </c>
      <c r="S23" s="65">
        <f t="shared" si="11"/>
        <v>40.537182919547718</v>
      </c>
      <c r="T23" s="65">
        <f t="shared" si="12"/>
        <v>42.697260352515542</v>
      </c>
    </row>
    <row r="24" spans="1:20" x14ac:dyDescent="0.35">
      <c r="A24" s="49" t="s">
        <v>27</v>
      </c>
      <c r="B24" s="50">
        <v>872.87</v>
      </c>
      <c r="C24" s="50">
        <v>3098.936621053741</v>
      </c>
      <c r="D24" s="50">
        <v>603.37</v>
      </c>
      <c r="E24" s="50">
        <v>2149.423595042108</v>
      </c>
      <c r="F24" s="50">
        <v>552.29</v>
      </c>
      <c r="G24" s="50">
        <v>1984.8603372910461</v>
      </c>
      <c r="H24" s="65">
        <f t="shared" si="6"/>
        <v>44.66579379153751</v>
      </c>
      <c r="I24" s="65">
        <f t="shared" si="7"/>
        <v>44.175239734121931</v>
      </c>
      <c r="J24" s="65">
        <f t="shared" ref="J24" si="21">IFERROR(B24/F24*100-100,"0.00")</f>
        <v>58.045591989715547</v>
      </c>
      <c r="K24" s="65">
        <f t="shared" ref="K24" si="22">IFERROR(C24/G24*100-100,"0.00")</f>
        <v>56.128698973510438</v>
      </c>
      <c r="N24" s="49" t="s">
        <v>27</v>
      </c>
      <c r="O24" s="50">
        <v>9130.89</v>
      </c>
      <c r="P24" s="50">
        <v>32725.195374123752</v>
      </c>
      <c r="Q24" s="50">
        <v>5396.95</v>
      </c>
      <c r="R24" s="50">
        <v>19050.041273509814</v>
      </c>
      <c r="S24" s="65">
        <f t="shared" ref="S24" si="23">IFERROR(O24/Q24*100-100,"0.00")</f>
        <v>69.186114379418001</v>
      </c>
      <c r="T24" s="65">
        <f t="shared" ref="T24" si="24">IFERROR(P24/R24*100-100,"0.00")</f>
        <v>71.785430300510853</v>
      </c>
    </row>
    <row r="25" spans="1:20" x14ac:dyDescent="0.35">
      <c r="A25" s="47" t="s">
        <v>28</v>
      </c>
      <c r="B25" s="48">
        <f t="shared" ref="B25:G25" si="25">SUM(B26:B28)</f>
        <v>0</v>
      </c>
      <c r="C25" s="48">
        <f t="shared" si="25"/>
        <v>0</v>
      </c>
      <c r="D25" s="48">
        <f t="shared" si="25"/>
        <v>0</v>
      </c>
      <c r="E25" s="48">
        <f t="shared" si="25"/>
        <v>0</v>
      </c>
      <c r="F25" s="48">
        <f t="shared" si="25"/>
        <v>0</v>
      </c>
      <c r="G25" s="48">
        <f t="shared" si="25"/>
        <v>0</v>
      </c>
      <c r="H25" s="65" t="str">
        <f t="shared" si="6"/>
        <v>0.00</v>
      </c>
      <c r="I25" s="65" t="str">
        <f t="shared" si="7"/>
        <v>0.00</v>
      </c>
      <c r="J25" s="65" t="str">
        <f t="shared" si="8"/>
        <v>0.00</v>
      </c>
      <c r="K25" s="65" t="str">
        <f t="shared" si="9"/>
        <v>0.00</v>
      </c>
      <c r="N25" s="47" t="s">
        <v>28</v>
      </c>
      <c r="O25" s="48">
        <f t="shared" ref="O25:R25" si="26">SUM(O26:O28)</f>
        <v>0</v>
      </c>
      <c r="P25" s="48">
        <f t="shared" si="26"/>
        <v>0</v>
      </c>
      <c r="Q25" s="48">
        <f t="shared" si="26"/>
        <v>0</v>
      </c>
      <c r="R25" s="48">
        <f t="shared" si="26"/>
        <v>0</v>
      </c>
      <c r="S25" s="65" t="str">
        <f t="shared" si="11"/>
        <v>0.00</v>
      </c>
      <c r="T25" s="65" t="str">
        <f t="shared" si="12"/>
        <v>0.00</v>
      </c>
    </row>
    <row r="26" spans="1:20" x14ac:dyDescent="0.35">
      <c r="A26" s="49" t="s">
        <v>29</v>
      </c>
      <c r="B26" s="50">
        <v>0</v>
      </c>
      <c r="C26" s="50">
        <v>0</v>
      </c>
      <c r="D26" s="50">
        <v>0</v>
      </c>
      <c r="E26" s="50">
        <v>0</v>
      </c>
      <c r="F26" s="50">
        <v>0</v>
      </c>
      <c r="G26" s="50">
        <v>0</v>
      </c>
      <c r="H26" s="65" t="str">
        <f t="shared" si="6"/>
        <v>0.00</v>
      </c>
      <c r="I26" s="65" t="str">
        <f t="shared" si="7"/>
        <v>0.00</v>
      </c>
      <c r="J26" s="65" t="str">
        <f t="shared" si="8"/>
        <v>0.00</v>
      </c>
      <c r="K26" s="65" t="str">
        <f t="shared" si="9"/>
        <v>0.00</v>
      </c>
      <c r="N26" s="49" t="s">
        <v>29</v>
      </c>
      <c r="O26" s="50">
        <v>0</v>
      </c>
      <c r="P26" s="50">
        <v>0</v>
      </c>
      <c r="Q26" s="50">
        <v>0</v>
      </c>
      <c r="R26" s="50">
        <v>0</v>
      </c>
      <c r="S26" s="65" t="str">
        <f t="shared" si="11"/>
        <v>0.00</v>
      </c>
      <c r="T26" s="65" t="str">
        <f t="shared" si="12"/>
        <v>0.00</v>
      </c>
    </row>
    <row r="27" spans="1:20" x14ac:dyDescent="0.35">
      <c r="A27" s="49" t="s">
        <v>30</v>
      </c>
      <c r="B27" s="50">
        <v>0</v>
      </c>
      <c r="C27" s="50">
        <v>0</v>
      </c>
      <c r="D27" s="50">
        <v>0</v>
      </c>
      <c r="E27" s="50">
        <v>0</v>
      </c>
      <c r="F27" s="50">
        <v>0</v>
      </c>
      <c r="G27" s="50">
        <v>0</v>
      </c>
      <c r="H27" s="65" t="str">
        <f t="shared" si="6"/>
        <v>0.00</v>
      </c>
      <c r="I27" s="65" t="str">
        <f t="shared" si="7"/>
        <v>0.00</v>
      </c>
      <c r="J27" s="65" t="str">
        <f t="shared" si="8"/>
        <v>0.00</v>
      </c>
      <c r="K27" s="65" t="str">
        <f t="shared" si="9"/>
        <v>0.00</v>
      </c>
      <c r="N27" s="49" t="s">
        <v>30</v>
      </c>
      <c r="O27" s="50">
        <v>0</v>
      </c>
      <c r="P27" s="50">
        <v>0</v>
      </c>
      <c r="Q27" s="50">
        <v>0</v>
      </c>
      <c r="R27" s="50">
        <v>0</v>
      </c>
      <c r="S27" s="65" t="str">
        <f t="shared" si="11"/>
        <v>0.00</v>
      </c>
      <c r="T27" s="65" t="str">
        <f t="shared" si="12"/>
        <v>0.00</v>
      </c>
    </row>
    <row r="28" spans="1:20" x14ac:dyDescent="0.35">
      <c r="A28" s="49" t="s">
        <v>31</v>
      </c>
      <c r="B28" s="50">
        <v>0</v>
      </c>
      <c r="C28" s="50">
        <v>0</v>
      </c>
      <c r="D28" s="50">
        <v>0</v>
      </c>
      <c r="E28" s="50">
        <v>0</v>
      </c>
      <c r="F28" s="50">
        <v>0</v>
      </c>
      <c r="G28" s="50">
        <v>0</v>
      </c>
      <c r="H28" s="65" t="str">
        <f t="shared" si="6"/>
        <v>0.00</v>
      </c>
      <c r="I28" s="65" t="str">
        <f t="shared" si="7"/>
        <v>0.00</v>
      </c>
      <c r="J28" s="65" t="str">
        <f t="shared" si="8"/>
        <v>0.00</v>
      </c>
      <c r="K28" s="65" t="str">
        <f t="shared" si="9"/>
        <v>0.00</v>
      </c>
      <c r="N28" s="49" t="s">
        <v>31</v>
      </c>
      <c r="O28" s="50">
        <v>0</v>
      </c>
      <c r="P28" s="50">
        <v>0</v>
      </c>
      <c r="Q28" s="50">
        <v>0</v>
      </c>
      <c r="R28" s="50">
        <v>0</v>
      </c>
      <c r="S28" s="65" t="str">
        <f t="shared" si="11"/>
        <v>0.00</v>
      </c>
      <c r="T28" s="65" t="str">
        <f t="shared" si="12"/>
        <v>0.00</v>
      </c>
    </row>
    <row r="29" spans="1:20" x14ac:dyDescent="0.35">
      <c r="A29" s="47" t="s">
        <v>32</v>
      </c>
      <c r="B29" s="48">
        <v>255.64</v>
      </c>
      <c r="C29" s="48">
        <v>907.5932261360731</v>
      </c>
      <c r="D29" s="48">
        <v>338.71</v>
      </c>
      <c r="E29" s="48">
        <v>1206.596247568842</v>
      </c>
      <c r="F29" s="48">
        <v>225.05</v>
      </c>
      <c r="G29" s="48">
        <v>808.81154773143783</v>
      </c>
      <c r="H29" s="65">
        <f t="shared" si="6"/>
        <v>-24.525405213899802</v>
      </c>
      <c r="I29" s="65">
        <f t="shared" si="7"/>
        <v>-24.78070208118308</v>
      </c>
      <c r="J29" s="65">
        <f t="shared" si="8"/>
        <v>13.592534992223946</v>
      </c>
      <c r="K29" s="65">
        <f t="shared" si="9"/>
        <v>12.213188434524596</v>
      </c>
      <c r="N29" s="47" t="s">
        <v>32</v>
      </c>
      <c r="O29" s="48">
        <v>4172.55</v>
      </c>
      <c r="P29" s="48">
        <v>14954.447047182286</v>
      </c>
      <c r="Q29" s="48">
        <v>1055.5</v>
      </c>
      <c r="R29" s="48">
        <v>3725.696326353398</v>
      </c>
      <c r="S29" s="65">
        <f t="shared" si="11"/>
        <v>295.31501657982</v>
      </c>
      <c r="T29" s="65">
        <f t="shared" si="12"/>
        <v>301.38663318862757</v>
      </c>
    </row>
    <row r="30" spans="1:20" x14ac:dyDescent="0.35">
      <c r="A30" s="47" t="s">
        <v>33</v>
      </c>
      <c r="B30" s="48">
        <v>0</v>
      </c>
      <c r="C30" s="48">
        <v>0</v>
      </c>
      <c r="D30" s="48">
        <v>0</v>
      </c>
      <c r="E30" s="48">
        <v>0</v>
      </c>
      <c r="F30" s="48">
        <v>0</v>
      </c>
      <c r="G30" s="48">
        <v>0</v>
      </c>
      <c r="H30" s="65" t="str">
        <f t="shared" si="6"/>
        <v>0.00</v>
      </c>
      <c r="I30" s="65" t="str">
        <f t="shared" si="7"/>
        <v>0.00</v>
      </c>
      <c r="J30" s="65" t="str">
        <f t="shared" si="8"/>
        <v>0.00</v>
      </c>
      <c r="K30" s="65" t="str">
        <f t="shared" si="9"/>
        <v>0.00</v>
      </c>
      <c r="N30" s="47" t="s">
        <v>33</v>
      </c>
      <c r="O30" s="48">
        <v>0</v>
      </c>
      <c r="P30" s="48">
        <v>0</v>
      </c>
      <c r="Q30" s="48">
        <v>0</v>
      </c>
      <c r="R30" s="48">
        <v>0</v>
      </c>
      <c r="S30" s="65" t="str">
        <f t="shared" si="11"/>
        <v>0.00</v>
      </c>
      <c r="T30" s="65" t="str">
        <f t="shared" si="12"/>
        <v>0.00</v>
      </c>
    </row>
    <row r="31" spans="1:20" ht="31" x14ac:dyDescent="0.35">
      <c r="A31" s="47" t="s">
        <v>34</v>
      </c>
      <c r="B31" s="48">
        <v>0</v>
      </c>
      <c r="C31" s="48">
        <v>0</v>
      </c>
      <c r="D31" s="48">
        <v>0</v>
      </c>
      <c r="E31" s="48">
        <v>0</v>
      </c>
      <c r="F31" s="48">
        <v>0</v>
      </c>
      <c r="G31" s="48">
        <v>0</v>
      </c>
      <c r="H31" s="65" t="str">
        <f t="shared" si="6"/>
        <v>0.00</v>
      </c>
      <c r="I31" s="65" t="str">
        <f t="shared" si="7"/>
        <v>0.00</v>
      </c>
      <c r="J31" s="65" t="str">
        <f t="shared" si="8"/>
        <v>0.00</v>
      </c>
      <c r="K31" s="65" t="str">
        <f t="shared" si="9"/>
        <v>0.00</v>
      </c>
      <c r="N31" s="47" t="s">
        <v>34</v>
      </c>
      <c r="O31" s="48">
        <v>0</v>
      </c>
      <c r="P31" s="48">
        <v>0</v>
      </c>
      <c r="Q31" s="48">
        <v>0</v>
      </c>
      <c r="R31" s="48">
        <v>0</v>
      </c>
      <c r="S31" s="65" t="str">
        <f t="shared" si="11"/>
        <v>0.00</v>
      </c>
      <c r="T31" s="65" t="str">
        <f t="shared" si="12"/>
        <v>0.00</v>
      </c>
    </row>
    <row r="32" spans="1:20" ht="18" x14ac:dyDescent="0.4">
      <c r="A32" s="43" t="s">
        <v>35</v>
      </c>
      <c r="B32" s="44">
        <f t="shared" ref="B32:G32" si="27">B33+B36</f>
        <v>13797.25</v>
      </c>
      <c r="C32" s="44">
        <f t="shared" si="27"/>
        <v>48984.401177199994</v>
      </c>
      <c r="D32" s="44">
        <f t="shared" si="27"/>
        <v>19892.030000000002</v>
      </c>
      <c r="E32" s="44">
        <f t="shared" si="27"/>
        <v>70862.344159999993</v>
      </c>
      <c r="F32" s="44">
        <f t="shared" si="27"/>
        <v>18094.43</v>
      </c>
      <c r="G32" s="44">
        <f t="shared" si="27"/>
        <v>65029.388550149997</v>
      </c>
      <c r="H32" s="65">
        <f t="shared" si="6"/>
        <v>-30.639306295033748</v>
      </c>
      <c r="I32" s="65">
        <f t="shared" si="7"/>
        <v>-30.873862898751725</v>
      </c>
      <c r="J32" s="65">
        <f t="shared" si="8"/>
        <v>-23.74863424821892</v>
      </c>
      <c r="K32" s="65">
        <f t="shared" si="9"/>
        <v>-24.673440317797656</v>
      </c>
      <c r="N32" s="43" t="s">
        <v>35</v>
      </c>
      <c r="O32" s="44">
        <f t="shared" ref="O32:R32" si="28">O33+O36</f>
        <v>186407.80000000002</v>
      </c>
      <c r="P32" s="44">
        <f t="shared" si="28"/>
        <v>668087.45734614599</v>
      </c>
      <c r="Q32" s="44">
        <f t="shared" si="28"/>
        <v>197832.27000000002</v>
      </c>
      <c r="R32" s="44">
        <f t="shared" si="28"/>
        <v>698304.13318342995</v>
      </c>
      <c r="S32" s="65">
        <f t="shared" si="11"/>
        <v>-5.7748263213074296</v>
      </c>
      <c r="T32" s="65">
        <f t="shared" si="12"/>
        <v>-4.3271512227103841</v>
      </c>
    </row>
    <row r="33" spans="1:20" x14ac:dyDescent="0.35">
      <c r="A33" s="47" t="s">
        <v>36</v>
      </c>
      <c r="B33" s="48">
        <f t="shared" ref="B33:G33" si="29">SUM(B34:B35)</f>
        <v>198.14</v>
      </c>
      <c r="C33" s="48">
        <f t="shared" si="29"/>
        <v>703.4580213532555</v>
      </c>
      <c r="D33" s="48">
        <f t="shared" si="29"/>
        <v>229.06</v>
      </c>
      <c r="E33" s="48">
        <f t="shared" si="29"/>
        <v>815.98579000000007</v>
      </c>
      <c r="F33" s="48">
        <f t="shared" si="29"/>
        <v>133.77000000000001</v>
      </c>
      <c r="G33" s="48">
        <f t="shared" si="29"/>
        <v>480.76485928899399</v>
      </c>
      <c r="H33" s="65">
        <f t="shared" si="6"/>
        <v>-13.49864664280102</v>
      </c>
      <c r="I33" s="65">
        <f t="shared" si="7"/>
        <v>-13.79040787545388</v>
      </c>
      <c r="J33" s="65">
        <f t="shared" si="8"/>
        <v>48.11990730358076</v>
      </c>
      <c r="K33" s="65">
        <f t="shared" si="9"/>
        <v>46.320598887698196</v>
      </c>
      <c r="N33" s="47" t="s">
        <v>36</v>
      </c>
      <c r="O33" s="48">
        <f t="shared" ref="O33:R33" si="30">SUM(O34:O35)</f>
        <v>2521.88</v>
      </c>
      <c r="P33" s="48">
        <f t="shared" si="30"/>
        <v>9038.4315029135596</v>
      </c>
      <c r="Q33" s="48">
        <f t="shared" si="30"/>
        <v>2734.14</v>
      </c>
      <c r="R33" s="48">
        <f t="shared" si="30"/>
        <v>9650.9197886591483</v>
      </c>
      <c r="S33" s="65">
        <f t="shared" si="11"/>
        <v>-7.763318630355414</v>
      </c>
      <c r="T33" s="65">
        <f t="shared" si="12"/>
        <v>-6.3464239591476712</v>
      </c>
    </row>
    <row r="34" spans="1:20" ht="46.5" x14ac:dyDescent="0.35">
      <c r="A34" s="49" t="s">
        <v>94</v>
      </c>
      <c r="B34" s="50">
        <v>0</v>
      </c>
      <c r="C34" s="50">
        <v>0</v>
      </c>
      <c r="D34" s="50">
        <v>0</v>
      </c>
      <c r="E34" s="50">
        <v>0</v>
      </c>
      <c r="F34" s="50">
        <v>0</v>
      </c>
      <c r="G34" s="50">
        <v>0</v>
      </c>
      <c r="H34" s="65" t="str">
        <f t="shared" si="6"/>
        <v>0.00</v>
      </c>
      <c r="I34" s="65" t="str">
        <f t="shared" si="7"/>
        <v>0.00</v>
      </c>
      <c r="J34" s="65" t="str">
        <f t="shared" si="8"/>
        <v>0.00</v>
      </c>
      <c r="K34" s="65" t="str">
        <f t="shared" si="9"/>
        <v>0.00</v>
      </c>
      <c r="N34" s="49" t="s">
        <v>94</v>
      </c>
      <c r="O34" s="50">
        <v>0</v>
      </c>
      <c r="P34" s="50">
        <v>0</v>
      </c>
      <c r="Q34" s="50">
        <v>0</v>
      </c>
      <c r="R34" s="50">
        <v>0</v>
      </c>
      <c r="S34" s="65" t="str">
        <f t="shared" si="11"/>
        <v>0.00</v>
      </c>
      <c r="T34" s="65" t="str">
        <f t="shared" si="12"/>
        <v>0.00</v>
      </c>
    </row>
    <row r="35" spans="1:20" x14ac:dyDescent="0.35">
      <c r="A35" s="49" t="s">
        <v>37</v>
      </c>
      <c r="B35" s="50">
        <v>198.14</v>
      </c>
      <c r="C35" s="50">
        <v>703.4580213532555</v>
      </c>
      <c r="D35" s="50">
        <v>229.06</v>
      </c>
      <c r="E35" s="50">
        <v>815.98579000000007</v>
      </c>
      <c r="F35" s="50">
        <v>133.77000000000001</v>
      </c>
      <c r="G35" s="50">
        <v>480.76485928899399</v>
      </c>
      <c r="H35" s="65">
        <f t="shared" si="6"/>
        <v>-13.49864664280102</v>
      </c>
      <c r="I35" s="65">
        <f t="shared" si="7"/>
        <v>-13.79040787545388</v>
      </c>
      <c r="J35" s="65">
        <f t="shared" si="8"/>
        <v>48.11990730358076</v>
      </c>
      <c r="K35" s="65">
        <f t="shared" si="9"/>
        <v>46.320598887698196</v>
      </c>
      <c r="N35" s="49" t="s">
        <v>37</v>
      </c>
      <c r="O35" s="50">
        <v>2521.88</v>
      </c>
      <c r="P35" s="50">
        <v>9038.4315029135596</v>
      </c>
      <c r="Q35" s="50">
        <v>2734.14</v>
      </c>
      <c r="R35" s="50">
        <v>9650.9197886591483</v>
      </c>
      <c r="S35" s="65">
        <f t="shared" si="11"/>
        <v>-7.763318630355414</v>
      </c>
      <c r="T35" s="65">
        <f t="shared" si="12"/>
        <v>-6.3464239591476712</v>
      </c>
    </row>
    <row r="36" spans="1:20" x14ac:dyDescent="0.35">
      <c r="A36" s="47" t="s">
        <v>38</v>
      </c>
      <c r="B36" s="48">
        <f t="shared" ref="B36:G36" si="31">SUM(B37:B39)</f>
        <v>13599.11</v>
      </c>
      <c r="C36" s="48">
        <f t="shared" si="31"/>
        <v>48280.94315584674</v>
      </c>
      <c r="D36" s="48">
        <f t="shared" si="31"/>
        <v>19662.97</v>
      </c>
      <c r="E36" s="48">
        <f t="shared" si="31"/>
        <v>70046.358369999987</v>
      </c>
      <c r="F36" s="48">
        <f t="shared" si="31"/>
        <v>17960.66</v>
      </c>
      <c r="G36" s="48">
        <f t="shared" si="31"/>
        <v>64548.623690861001</v>
      </c>
      <c r="H36" s="65">
        <f t="shared" si="6"/>
        <v>-30.838983124116041</v>
      </c>
      <c r="I36" s="65">
        <f t="shared" si="7"/>
        <v>-31.072871910319193</v>
      </c>
      <c r="J36" s="65">
        <f t="shared" si="8"/>
        <v>-24.283907161540824</v>
      </c>
      <c r="K36" s="65">
        <f t="shared" si="9"/>
        <v>-25.202211301861567</v>
      </c>
      <c r="N36" s="47" t="s">
        <v>38</v>
      </c>
      <c r="O36" s="48">
        <f t="shared" ref="O36:R36" si="32">SUM(O37:O39)</f>
        <v>183885.92</v>
      </c>
      <c r="P36" s="48">
        <f t="shared" si="32"/>
        <v>659049.0258432324</v>
      </c>
      <c r="Q36" s="48">
        <f t="shared" si="32"/>
        <v>195098.13</v>
      </c>
      <c r="R36" s="48">
        <f t="shared" si="32"/>
        <v>688653.21339477075</v>
      </c>
      <c r="S36" s="65">
        <f t="shared" si="11"/>
        <v>-5.7469592353345433</v>
      </c>
      <c r="T36" s="65">
        <f t="shared" si="12"/>
        <v>-4.2988527426746685</v>
      </c>
    </row>
    <row r="37" spans="1:20" x14ac:dyDescent="0.35">
      <c r="A37" s="49" t="s">
        <v>95</v>
      </c>
      <c r="B37" s="50">
        <v>171.31</v>
      </c>
      <c r="C37" s="50">
        <v>608.19890813961308</v>
      </c>
      <c r="D37" s="50">
        <v>361.6</v>
      </c>
      <c r="E37" s="50">
        <v>1288.1530400000001</v>
      </c>
      <c r="F37" s="50">
        <v>722.84</v>
      </c>
      <c r="G37" s="50">
        <v>2597.8106945424142</v>
      </c>
      <c r="H37" s="65">
        <f t="shared" si="6"/>
        <v>-52.624446902654867</v>
      </c>
      <c r="I37" s="65">
        <f t="shared" si="7"/>
        <v>-52.785197934275494</v>
      </c>
      <c r="J37" s="65">
        <f t="shared" si="8"/>
        <v>-76.300426097061589</v>
      </c>
      <c r="K37" s="65">
        <f t="shared" si="9"/>
        <v>-76.588020465950734</v>
      </c>
      <c r="N37" s="49" t="s">
        <v>95</v>
      </c>
      <c r="O37" s="50">
        <v>3746.01</v>
      </c>
      <c r="P37" s="50">
        <v>13425.730024723096</v>
      </c>
      <c r="Q37" s="50">
        <v>4340.32</v>
      </c>
      <c r="R37" s="50">
        <v>15320.380208158815</v>
      </c>
      <c r="S37" s="65">
        <f t="shared" si="11"/>
        <v>-13.692769196741239</v>
      </c>
      <c r="T37" s="65">
        <f t="shared" si="12"/>
        <v>-12.366861381330011</v>
      </c>
    </row>
    <row r="38" spans="1:20" ht="31" x14ac:dyDescent="0.35">
      <c r="A38" s="49" t="s">
        <v>96</v>
      </c>
      <c r="B38" s="50">
        <v>785.01</v>
      </c>
      <c r="C38" s="50">
        <v>2787.0291683189448</v>
      </c>
      <c r="D38" s="50">
        <v>394.73</v>
      </c>
      <c r="E38" s="50">
        <v>1406.1735700000002</v>
      </c>
      <c r="F38" s="50">
        <v>355.35</v>
      </c>
      <c r="G38" s="50">
        <v>1277.0708814663469</v>
      </c>
      <c r="H38" s="65">
        <f t="shared" si="6"/>
        <v>98.872647125883503</v>
      </c>
      <c r="I38" s="65">
        <f t="shared" si="7"/>
        <v>98.199513045814427</v>
      </c>
      <c r="J38" s="65">
        <f t="shared" si="8"/>
        <v>120.91177712114813</v>
      </c>
      <c r="K38" s="65">
        <f t="shared" si="9"/>
        <v>118.23605946749387</v>
      </c>
      <c r="N38" s="49" t="s">
        <v>96</v>
      </c>
      <c r="O38" s="50">
        <v>5048.6499999999996</v>
      </c>
      <c r="P38" s="50">
        <v>18094.407064058738</v>
      </c>
      <c r="Q38" s="50">
        <v>5808.12</v>
      </c>
      <c r="R38" s="50">
        <v>20501.36274828127</v>
      </c>
      <c r="S38" s="65">
        <f t="shared" si="11"/>
        <v>-13.076003939312557</v>
      </c>
      <c r="T38" s="65">
        <f t="shared" si="12"/>
        <v>-11.74046678640579</v>
      </c>
    </row>
    <row r="39" spans="1:20" x14ac:dyDescent="0.35">
      <c r="A39" s="51" t="s">
        <v>39</v>
      </c>
      <c r="B39" s="52">
        <f t="shared" ref="B39:G39" si="33">SUM(B40:B41)</f>
        <v>12642.79</v>
      </c>
      <c r="C39" s="52">
        <f t="shared" si="33"/>
        <v>44885.715079388181</v>
      </c>
      <c r="D39" s="52">
        <f t="shared" si="33"/>
        <v>18906.64</v>
      </c>
      <c r="E39" s="52">
        <f t="shared" si="33"/>
        <v>67352.031759999983</v>
      </c>
      <c r="F39" s="52">
        <f t="shared" si="33"/>
        <v>16882.47</v>
      </c>
      <c r="G39" s="52">
        <f t="shared" si="33"/>
        <v>60673.742114852241</v>
      </c>
      <c r="H39" s="65">
        <f t="shared" si="6"/>
        <v>-33.130424020344179</v>
      </c>
      <c r="I39" s="65">
        <f t="shared" si="7"/>
        <v>-33.356553757231168</v>
      </c>
      <c r="J39" s="65">
        <f t="shared" si="8"/>
        <v>-25.112912980150412</v>
      </c>
      <c r="K39" s="65">
        <f t="shared" si="9"/>
        <v>-26.021185582353141</v>
      </c>
      <c r="N39" s="51" t="s">
        <v>39</v>
      </c>
      <c r="O39" s="52">
        <f t="shared" ref="O39:R39" si="34">SUM(O40:O41)</f>
        <v>175091.26</v>
      </c>
      <c r="P39" s="52">
        <f t="shared" si="34"/>
        <v>627528.8887544506</v>
      </c>
      <c r="Q39" s="52">
        <f t="shared" si="34"/>
        <v>184949.69</v>
      </c>
      <c r="R39" s="52">
        <f t="shared" si="34"/>
        <v>652831.47043833067</v>
      </c>
      <c r="S39" s="65">
        <f t="shared" si="11"/>
        <v>-5.3303306428899617</v>
      </c>
      <c r="T39" s="65">
        <f t="shared" si="12"/>
        <v>-3.8758213765171519</v>
      </c>
    </row>
    <row r="40" spans="1:20" x14ac:dyDescent="0.35">
      <c r="A40" s="53" t="s">
        <v>40</v>
      </c>
      <c r="B40" s="50">
        <v>99.94</v>
      </c>
      <c r="C40" s="50">
        <v>354.81189999999998</v>
      </c>
      <c r="D40" s="50">
        <v>248.96</v>
      </c>
      <c r="E40" s="50">
        <v>886.89323999999999</v>
      </c>
      <c r="F40" s="50">
        <v>462.95</v>
      </c>
      <c r="G40" s="50">
        <v>1663.7989999999998</v>
      </c>
      <c r="H40" s="65">
        <f t="shared" ref="H40" si="35">IFERROR(B40/D40*100-100,"0.00")</f>
        <v>-59.857005141388179</v>
      </c>
      <c r="I40" s="65">
        <f t="shared" ref="I40" si="36">IFERROR(C40/E40*100-100,"0.00")</f>
        <v>-59.993843227399054</v>
      </c>
      <c r="J40" s="65">
        <f t="shared" ref="J40" si="37">IFERROR(B40/F40*100-100,"0.00")</f>
        <v>-78.412355545955279</v>
      </c>
      <c r="K40" s="65">
        <f t="shared" ref="K40" si="38">IFERROR(C40/G40*100-100,"0.00")</f>
        <v>-78.674593505585705</v>
      </c>
      <c r="N40" s="53" t="s">
        <v>40</v>
      </c>
      <c r="O40" s="50">
        <v>1262.22</v>
      </c>
      <c r="P40" s="50">
        <v>4523.7965829100003</v>
      </c>
      <c r="Q40" s="50">
        <v>1852.29</v>
      </c>
      <c r="R40" s="50">
        <v>6538.1700369800001</v>
      </c>
      <c r="S40" s="65">
        <f t="shared" si="11"/>
        <v>-31.856242812950455</v>
      </c>
      <c r="T40" s="65">
        <f t="shared" si="12"/>
        <v>-30.809438155885658</v>
      </c>
    </row>
    <row r="41" spans="1:20" x14ac:dyDescent="0.35">
      <c r="A41" s="53" t="s">
        <v>41</v>
      </c>
      <c r="B41" s="50">
        <v>12542.85</v>
      </c>
      <c r="C41" s="50">
        <v>44530.90317938818</v>
      </c>
      <c r="D41" s="50">
        <v>18657.68</v>
      </c>
      <c r="E41" s="50">
        <v>66465.138519999979</v>
      </c>
      <c r="F41" s="50">
        <v>16419.52</v>
      </c>
      <c r="G41" s="50">
        <v>59009.943114852242</v>
      </c>
      <c r="H41" s="65">
        <f t="shared" si="6"/>
        <v>-32.773796098979076</v>
      </c>
      <c r="I41" s="65">
        <f t="shared" si="7"/>
        <v>-33.001112807448052</v>
      </c>
      <c r="J41" s="65">
        <f t="shared" si="8"/>
        <v>-23.610129894174733</v>
      </c>
      <c r="K41" s="65">
        <f t="shared" si="9"/>
        <v>-24.536610562872795</v>
      </c>
      <c r="N41" s="53" t="s">
        <v>41</v>
      </c>
      <c r="O41" s="50">
        <v>173829.04</v>
      </c>
      <c r="P41" s="50">
        <v>623005.0921715406</v>
      </c>
      <c r="Q41" s="50">
        <v>183097.4</v>
      </c>
      <c r="R41" s="50">
        <v>646293.30040135072</v>
      </c>
      <c r="S41" s="65">
        <f t="shared" si="11"/>
        <v>-5.0619834033689131</v>
      </c>
      <c r="T41" s="65">
        <f t="shared" si="12"/>
        <v>-3.6033497818015405</v>
      </c>
    </row>
    <row r="42" spans="1:20" ht="18" x14ac:dyDescent="0.4">
      <c r="A42" s="43" t="s">
        <v>42</v>
      </c>
      <c r="B42" s="44">
        <f t="shared" ref="B42:G42" si="39">SUM(B43:B44)</f>
        <v>1395.6</v>
      </c>
      <c r="C42" s="44">
        <f t="shared" si="39"/>
        <v>4954.7873999999993</v>
      </c>
      <c r="D42" s="44">
        <f t="shared" si="39"/>
        <v>1500.38</v>
      </c>
      <c r="E42" s="44">
        <f t="shared" si="39"/>
        <v>5344.8755999999994</v>
      </c>
      <c r="F42" s="44">
        <f t="shared" si="39"/>
        <v>593.01</v>
      </c>
      <c r="G42" s="44">
        <f t="shared" si="39"/>
        <v>2131.2073</v>
      </c>
      <c r="H42" s="65">
        <f t="shared" si="6"/>
        <v>-6.9835641637451999</v>
      </c>
      <c r="I42" s="65">
        <f t="shared" si="7"/>
        <v>-7.2983588242914408</v>
      </c>
      <c r="J42" s="65">
        <f t="shared" si="8"/>
        <v>135.34173116810842</v>
      </c>
      <c r="K42" s="65">
        <f t="shared" si="9"/>
        <v>132.48735118352869</v>
      </c>
      <c r="N42" s="43" t="s">
        <v>42</v>
      </c>
      <c r="O42" s="44">
        <f t="shared" ref="O42:R42" si="40">SUM(O43:O44)</f>
        <v>12473.18</v>
      </c>
      <c r="P42" s="44">
        <f t="shared" si="40"/>
        <v>44704.001051000007</v>
      </c>
      <c r="Q42" s="44">
        <f t="shared" si="40"/>
        <v>12814.57</v>
      </c>
      <c r="R42" s="44">
        <f t="shared" si="40"/>
        <v>45232.592909999999</v>
      </c>
      <c r="S42" s="65">
        <f t="shared" si="11"/>
        <v>-2.6640769062091039</v>
      </c>
      <c r="T42" s="65">
        <f t="shared" si="12"/>
        <v>-1.1686083529452844</v>
      </c>
    </row>
    <row r="43" spans="1:20" x14ac:dyDescent="0.35">
      <c r="A43" s="45" t="s">
        <v>43</v>
      </c>
      <c r="B43" s="50">
        <v>1395.6</v>
      </c>
      <c r="C43" s="46">
        <v>4954.7873999999993</v>
      </c>
      <c r="D43" s="46">
        <v>1500.38</v>
      </c>
      <c r="E43" s="46">
        <v>5344.8755999999994</v>
      </c>
      <c r="F43" s="46">
        <v>593.01</v>
      </c>
      <c r="G43" s="46">
        <v>2131.2073</v>
      </c>
      <c r="H43" s="65">
        <f t="shared" si="6"/>
        <v>-6.9835641637451999</v>
      </c>
      <c r="I43" s="65">
        <f t="shared" si="7"/>
        <v>-7.2983588242914408</v>
      </c>
      <c r="J43" s="65">
        <f t="shared" si="8"/>
        <v>135.34173116810842</v>
      </c>
      <c r="K43" s="65">
        <f t="shared" si="9"/>
        <v>132.48735118352869</v>
      </c>
      <c r="N43" s="45" t="s">
        <v>43</v>
      </c>
      <c r="O43" s="46">
        <v>12473.18</v>
      </c>
      <c r="P43" s="46">
        <v>44704.001051000007</v>
      </c>
      <c r="Q43" s="46">
        <v>12814.57</v>
      </c>
      <c r="R43" s="46">
        <v>45232.592909999999</v>
      </c>
      <c r="S43" s="65">
        <f t="shared" si="11"/>
        <v>-2.6640769062091039</v>
      </c>
      <c r="T43" s="65">
        <f t="shared" si="12"/>
        <v>-1.1686083529452844</v>
      </c>
    </row>
    <row r="44" spans="1:20" ht="31" x14ac:dyDescent="0.35">
      <c r="A44" s="45" t="s">
        <v>44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46">
        <v>0</v>
      </c>
      <c r="H44" s="65" t="str">
        <f t="shared" ref="H44" si="41">IFERROR(B44/D44*100-100,"0.00")</f>
        <v>0.00</v>
      </c>
      <c r="I44" s="65" t="str">
        <f t="shared" ref="I44" si="42">IFERROR(C44/E44*100-100,"0.00")</f>
        <v>0.00</v>
      </c>
      <c r="J44" s="65" t="str">
        <f t="shared" ref="J44" si="43">IFERROR(B44/F44*100-100,"0.00")</f>
        <v>0.00</v>
      </c>
      <c r="K44" s="65" t="str">
        <f t="shared" ref="K44" si="44">IFERROR(C44/G44*100-100,"0.00")</f>
        <v>0.00</v>
      </c>
      <c r="N44" s="45" t="s">
        <v>44</v>
      </c>
      <c r="O44" s="46">
        <v>0</v>
      </c>
      <c r="P44" s="46">
        <v>0</v>
      </c>
      <c r="Q44" s="46">
        <v>0</v>
      </c>
      <c r="R44" s="46">
        <v>0</v>
      </c>
      <c r="S44" s="65" t="str">
        <f t="shared" ref="S44" si="45">IFERROR(O44/Q44*100-100,"0.00")</f>
        <v>0.00</v>
      </c>
      <c r="T44" s="65" t="str">
        <f t="shared" ref="T44" si="46">IFERROR(P44/R44*100-100,"0.00")</f>
        <v>0.00</v>
      </c>
    </row>
    <row r="45" spans="1:20" ht="18" x14ac:dyDescent="0.4">
      <c r="A45" s="43" t="s">
        <v>45</v>
      </c>
      <c r="B45" s="44">
        <f t="shared" ref="B45:G45" si="47">B46+B50+B51+B52</f>
        <v>3022.89</v>
      </c>
      <c r="C45" s="44">
        <f t="shared" si="47"/>
        <v>10732.198900000001</v>
      </c>
      <c r="D45" s="44">
        <f t="shared" si="47"/>
        <v>3941.5899999999997</v>
      </c>
      <c r="E45" s="44">
        <f t="shared" si="47"/>
        <v>14041.3086</v>
      </c>
      <c r="F45" s="44">
        <f t="shared" si="47"/>
        <v>1392.51</v>
      </c>
      <c r="G45" s="44">
        <f t="shared" si="47"/>
        <v>5004.5124999999998</v>
      </c>
      <c r="H45" s="65">
        <f t="shared" si="6"/>
        <v>-23.307852922297855</v>
      </c>
      <c r="I45" s="65">
        <f t="shared" si="7"/>
        <v>-23.566960845800367</v>
      </c>
      <c r="J45" s="65">
        <f t="shared" si="8"/>
        <v>117.08210353965143</v>
      </c>
      <c r="K45" s="65">
        <f t="shared" si="9"/>
        <v>114.45043648107585</v>
      </c>
      <c r="N45" s="43" t="s">
        <v>45</v>
      </c>
      <c r="O45" s="44">
        <f t="shared" ref="O45:R45" si="48">O46+O50+O51+O52</f>
        <v>27686.399999999998</v>
      </c>
      <c r="P45" s="44">
        <f t="shared" si="48"/>
        <v>99228.371705999991</v>
      </c>
      <c r="Q45" s="44">
        <f t="shared" si="48"/>
        <v>19616.63</v>
      </c>
      <c r="R45" s="44">
        <f t="shared" si="48"/>
        <v>69242.377066000001</v>
      </c>
      <c r="S45" s="65">
        <f t="shared" si="11"/>
        <v>41.137392100477996</v>
      </c>
      <c r="T45" s="65">
        <f t="shared" si="12"/>
        <v>43.305842333255157</v>
      </c>
    </row>
    <row r="46" spans="1:20" x14ac:dyDescent="0.35">
      <c r="A46" s="47" t="s">
        <v>46</v>
      </c>
      <c r="B46" s="48">
        <f t="shared" ref="B46:G46" si="49">SUM(B47:B49)</f>
        <v>730.01</v>
      </c>
      <c r="C46" s="48">
        <f t="shared" si="49"/>
        <v>2591.7770999999998</v>
      </c>
      <c r="D46" s="48">
        <f t="shared" si="49"/>
        <v>563.39</v>
      </c>
      <c r="E46" s="48">
        <f t="shared" si="49"/>
        <v>2006.9996999999998</v>
      </c>
      <c r="F46" s="48">
        <f t="shared" si="49"/>
        <v>306.99</v>
      </c>
      <c r="G46" s="48">
        <f t="shared" si="49"/>
        <v>1103.2708999999998</v>
      </c>
      <c r="H46" s="65">
        <f t="shared" si="6"/>
        <v>29.574539839187793</v>
      </c>
      <c r="I46" s="65">
        <f t="shared" si="7"/>
        <v>29.136895237204072</v>
      </c>
      <c r="J46" s="65">
        <f t="shared" si="8"/>
        <v>137.79601941431315</v>
      </c>
      <c r="K46" s="65">
        <f t="shared" si="9"/>
        <v>134.91756195146633</v>
      </c>
      <c r="N46" s="47" t="s">
        <v>46</v>
      </c>
      <c r="O46" s="48">
        <f t="shared" ref="O46:R46" si="50">SUM(O47:O49)</f>
        <v>11002.58</v>
      </c>
      <c r="P46" s="48">
        <f t="shared" si="50"/>
        <v>39433.368178234741</v>
      </c>
      <c r="Q46" s="48">
        <f t="shared" si="50"/>
        <v>3832.28</v>
      </c>
      <c r="R46" s="48">
        <f t="shared" si="50"/>
        <v>13527.103628618906</v>
      </c>
      <c r="S46" s="65">
        <f t="shared" si="11"/>
        <v>187.10271692047553</v>
      </c>
      <c r="T46" s="65">
        <f t="shared" si="12"/>
        <v>191.51375830969977</v>
      </c>
    </row>
    <row r="47" spans="1:20" x14ac:dyDescent="0.35">
      <c r="A47" s="49" t="s">
        <v>47</v>
      </c>
      <c r="B47" s="50">
        <v>79.819999999999993</v>
      </c>
      <c r="C47" s="50">
        <v>283.39370000000002</v>
      </c>
      <c r="D47" s="50">
        <v>39.28</v>
      </c>
      <c r="E47" s="50">
        <v>139.92670000000001</v>
      </c>
      <c r="F47" s="50">
        <v>175.7</v>
      </c>
      <c r="G47" s="50">
        <v>631.43010000000004</v>
      </c>
      <c r="H47" s="65">
        <f t="shared" si="6"/>
        <v>103.20773930753563</v>
      </c>
      <c r="I47" s="65">
        <f t="shared" si="7"/>
        <v>102.53011040780638</v>
      </c>
      <c r="J47" s="65">
        <f t="shared" si="8"/>
        <v>-54.570290267501427</v>
      </c>
      <c r="K47" s="65">
        <f t="shared" si="9"/>
        <v>-55.118753445551611</v>
      </c>
      <c r="N47" s="49" t="s">
        <v>47</v>
      </c>
      <c r="O47" s="50">
        <v>831.27</v>
      </c>
      <c r="P47" s="50">
        <v>2979.2926546905687</v>
      </c>
      <c r="Q47" s="50">
        <v>604.46</v>
      </c>
      <c r="R47" s="50">
        <v>2133.605129054451</v>
      </c>
      <c r="S47" s="65">
        <f t="shared" si="11"/>
        <v>37.522747576349133</v>
      </c>
      <c r="T47" s="65">
        <f t="shared" si="12"/>
        <v>39.636552899125292</v>
      </c>
    </row>
    <row r="48" spans="1:20" x14ac:dyDescent="0.35">
      <c r="A48" s="49" t="s">
        <v>48</v>
      </c>
      <c r="B48" s="50">
        <v>0</v>
      </c>
      <c r="C48" s="50">
        <v>0</v>
      </c>
      <c r="D48" s="50">
        <v>0</v>
      </c>
      <c r="E48" s="50">
        <v>0</v>
      </c>
      <c r="F48" s="50">
        <v>0</v>
      </c>
      <c r="G48" s="50">
        <v>0</v>
      </c>
      <c r="H48" s="65" t="str">
        <f t="shared" ref="H48" si="51">IFERROR(B48/D48*100-100,"0.00")</f>
        <v>0.00</v>
      </c>
      <c r="I48" s="65" t="str">
        <f t="shared" ref="I48" si="52">IFERROR(C48/E48*100-100,"0.00")</f>
        <v>0.00</v>
      </c>
      <c r="J48" s="65" t="str">
        <f t="shared" ref="J48" si="53">IFERROR(B48/F48*100-100,"0.00")</f>
        <v>0.00</v>
      </c>
      <c r="K48" s="65" t="str">
        <f t="shared" ref="K48" si="54">IFERROR(C48/G48*100-100,"0.00")</f>
        <v>0.00</v>
      </c>
      <c r="N48" s="49" t="s">
        <v>48</v>
      </c>
      <c r="O48" s="50">
        <v>0</v>
      </c>
      <c r="P48" s="50">
        <v>0</v>
      </c>
      <c r="Q48" s="50">
        <v>0</v>
      </c>
      <c r="R48" s="50">
        <v>0</v>
      </c>
      <c r="S48" s="65" t="str">
        <f t="shared" ref="S48" si="55">IFERROR(O48/Q48*100-100,"0.00")</f>
        <v>0.00</v>
      </c>
      <c r="T48" s="65" t="str">
        <f t="shared" ref="T48" si="56">IFERROR(P48/R48*100-100,"0.00")</f>
        <v>0.00</v>
      </c>
    </row>
    <row r="49" spans="1:20" x14ac:dyDescent="0.35">
      <c r="A49" s="49" t="s">
        <v>49</v>
      </c>
      <c r="B49" s="50">
        <v>650.19000000000005</v>
      </c>
      <c r="C49" s="50">
        <v>2308.3833999999997</v>
      </c>
      <c r="D49" s="50">
        <v>524.11</v>
      </c>
      <c r="E49" s="50">
        <v>1867.0729999999999</v>
      </c>
      <c r="F49" s="50">
        <v>131.29</v>
      </c>
      <c r="G49" s="50">
        <v>471.84079999999972</v>
      </c>
      <c r="H49" s="65">
        <f t="shared" si="6"/>
        <v>24.056018774684702</v>
      </c>
      <c r="I49" s="65">
        <f t="shared" si="7"/>
        <v>23.636483415485074</v>
      </c>
      <c r="J49" s="65">
        <f t="shared" si="8"/>
        <v>395.23192931677966</v>
      </c>
      <c r="K49" s="65">
        <f t="shared" si="9"/>
        <v>389.22929089642128</v>
      </c>
      <c r="N49" s="49" t="s">
        <v>49</v>
      </c>
      <c r="O49" s="50">
        <v>10171.31</v>
      </c>
      <c r="P49" s="50">
        <v>36454.075523544176</v>
      </c>
      <c r="Q49" s="50">
        <v>3227.82</v>
      </c>
      <c r="R49" s="50">
        <v>11393.498499564455</v>
      </c>
      <c r="S49" s="65">
        <f t="shared" si="11"/>
        <v>215.11391589369913</v>
      </c>
      <c r="T49" s="65">
        <f t="shared" si="12"/>
        <v>219.95506494285075</v>
      </c>
    </row>
    <row r="50" spans="1:20" x14ac:dyDescent="0.35">
      <c r="A50" s="47" t="s">
        <v>50</v>
      </c>
      <c r="B50" s="48">
        <v>1911.09</v>
      </c>
      <c r="C50" s="48">
        <v>6784.9522000000006</v>
      </c>
      <c r="D50" s="48">
        <v>3008</v>
      </c>
      <c r="E50" s="48">
        <v>10715.526099999999</v>
      </c>
      <c r="F50" s="48">
        <v>606.33000000000004</v>
      </c>
      <c r="G50" s="48">
        <v>2179.0776000000001</v>
      </c>
      <c r="H50" s="65">
        <f t="shared" si="6"/>
        <v>-36.466422872340431</v>
      </c>
      <c r="I50" s="65">
        <f t="shared" si="7"/>
        <v>-36.681109852366454</v>
      </c>
      <c r="J50" s="65">
        <f t="shared" si="8"/>
        <v>215.18974815694423</v>
      </c>
      <c r="K50" s="65">
        <f t="shared" si="9"/>
        <v>211.36808528526018</v>
      </c>
      <c r="N50" s="47" t="s">
        <v>50</v>
      </c>
      <c r="O50" s="48">
        <v>12101.88</v>
      </c>
      <c r="P50" s="48">
        <v>43373.273327765244</v>
      </c>
      <c r="Q50" s="48">
        <v>8988.1</v>
      </c>
      <c r="R50" s="48">
        <v>31726.003937381098</v>
      </c>
      <c r="S50" s="65">
        <f t="shared" si="11"/>
        <v>34.643361778351363</v>
      </c>
      <c r="T50" s="65">
        <f t="shared" si="12"/>
        <v>36.712059335845879</v>
      </c>
    </row>
    <row r="51" spans="1:20" x14ac:dyDescent="0.35">
      <c r="A51" s="47" t="s">
        <v>51</v>
      </c>
      <c r="B51" s="48">
        <v>381.79</v>
      </c>
      <c r="C51" s="48">
        <v>1355.4696000000001</v>
      </c>
      <c r="D51" s="48">
        <v>370.2</v>
      </c>
      <c r="E51" s="48">
        <v>1318.7828</v>
      </c>
      <c r="F51" s="48">
        <v>479.19</v>
      </c>
      <c r="G51" s="48">
        <v>1722.164</v>
      </c>
      <c r="H51" s="65">
        <f t="shared" si="6"/>
        <v>3.13074014046461</v>
      </c>
      <c r="I51" s="65">
        <f t="shared" si="7"/>
        <v>2.7818682500257097</v>
      </c>
      <c r="J51" s="65">
        <f t="shared" si="8"/>
        <v>-20.325966735532873</v>
      </c>
      <c r="K51" s="65">
        <f t="shared" si="9"/>
        <v>-21.292652732260095</v>
      </c>
      <c r="N51" s="47" t="s">
        <v>51</v>
      </c>
      <c r="O51" s="48">
        <v>4581.9399999999996</v>
      </c>
      <c r="P51" s="48">
        <v>16421.730200000002</v>
      </c>
      <c r="Q51" s="48">
        <v>6796.25</v>
      </c>
      <c r="R51" s="48">
        <v>23989.269499999999</v>
      </c>
      <c r="S51" s="65">
        <f t="shared" si="11"/>
        <v>-32.581350009196257</v>
      </c>
      <c r="T51" s="65">
        <f t="shared" si="12"/>
        <v>-31.545517882484901</v>
      </c>
    </row>
    <row r="52" spans="1:20" ht="31" x14ac:dyDescent="0.35">
      <c r="A52" s="54" t="s">
        <v>52</v>
      </c>
      <c r="B52" s="55">
        <v>0</v>
      </c>
      <c r="C52" s="55">
        <v>0</v>
      </c>
      <c r="D52" s="55">
        <v>0</v>
      </c>
      <c r="E52" s="55">
        <v>0</v>
      </c>
      <c r="F52" s="55">
        <v>0</v>
      </c>
      <c r="G52" s="55">
        <v>0</v>
      </c>
      <c r="H52" s="66" t="str">
        <f t="shared" ref="H52" si="57">IFERROR(B52/D52*100-100,"0.00")</f>
        <v>0.00</v>
      </c>
      <c r="I52" s="66" t="str">
        <f t="shared" ref="I52" si="58">IFERROR(C52/E52*100-100,"0.00")</f>
        <v>0.00</v>
      </c>
      <c r="J52" s="66" t="str">
        <f t="shared" ref="J52" si="59">IFERROR(B52/F52*100-100,"0.00")</f>
        <v>0.00</v>
      </c>
      <c r="K52" s="66" t="str">
        <f t="shared" ref="K52" si="60">IFERROR(C52/G52*100-100,"0.00")</f>
        <v>0.00</v>
      </c>
      <c r="N52" s="54" t="s">
        <v>52</v>
      </c>
      <c r="O52" s="55">
        <v>0</v>
      </c>
      <c r="P52" s="55">
        <v>0</v>
      </c>
      <c r="Q52" s="55">
        <v>0</v>
      </c>
      <c r="R52" s="55">
        <v>0</v>
      </c>
      <c r="S52" s="66" t="str">
        <f t="shared" si="11"/>
        <v>0.00</v>
      </c>
      <c r="T52" s="66" t="str">
        <f t="shared" si="12"/>
        <v>0.00</v>
      </c>
    </row>
    <row r="53" spans="1:20" x14ac:dyDescent="0.35">
      <c r="A53" s="56"/>
      <c r="B53" s="56"/>
      <c r="C53" s="56"/>
      <c r="D53" s="56"/>
      <c r="E53" s="56"/>
      <c r="F53" s="56"/>
      <c r="G53" s="56"/>
      <c r="J53" s="16" t="s">
        <v>12</v>
      </c>
      <c r="N53" s="56"/>
      <c r="O53" s="48"/>
      <c r="P53" s="56"/>
      <c r="Q53" s="56"/>
      <c r="R53" s="56"/>
      <c r="S53" s="16" t="s">
        <v>101</v>
      </c>
    </row>
    <row r="54" spans="1:20" x14ac:dyDescent="0.35">
      <c r="A54" s="25"/>
      <c r="B54" s="98" t="s">
        <v>91</v>
      </c>
      <c r="C54" s="98"/>
      <c r="D54" s="98"/>
      <c r="E54" s="98"/>
      <c r="F54" s="98"/>
      <c r="G54" s="98"/>
      <c r="H54" s="26"/>
      <c r="I54" s="27" t="s">
        <v>9</v>
      </c>
      <c r="J54" s="28"/>
      <c r="K54" s="28"/>
      <c r="N54" s="25"/>
      <c r="O54" s="98" t="s">
        <v>91</v>
      </c>
      <c r="P54" s="98"/>
      <c r="Q54" s="98"/>
      <c r="R54" s="98"/>
      <c r="S54" s="26"/>
      <c r="T54" s="27" t="s">
        <v>9</v>
      </c>
    </row>
    <row r="55" spans="1:20" x14ac:dyDescent="0.35">
      <c r="A55" s="28"/>
      <c r="B55" s="29"/>
      <c r="C55" s="29"/>
      <c r="D55" s="29"/>
      <c r="E55" s="29"/>
      <c r="F55" s="29"/>
      <c r="G55" s="29"/>
      <c r="H55" s="30"/>
      <c r="I55" s="28" t="s">
        <v>8</v>
      </c>
      <c r="J55" s="31"/>
      <c r="K55" s="31"/>
      <c r="N55" s="28"/>
      <c r="O55" s="29"/>
      <c r="P55" s="29"/>
      <c r="Q55" s="29"/>
      <c r="R55" s="29"/>
      <c r="S55" s="30"/>
      <c r="T55" s="28" t="s">
        <v>8</v>
      </c>
    </row>
    <row r="56" spans="1:20" x14ac:dyDescent="0.35">
      <c r="A56" s="32"/>
      <c r="B56" s="82"/>
      <c r="C56" s="83"/>
      <c r="D56" s="90"/>
      <c r="E56" s="90"/>
      <c r="F56" s="82"/>
      <c r="G56" s="83"/>
      <c r="H56" s="82" t="s">
        <v>111</v>
      </c>
      <c r="I56" s="99"/>
      <c r="J56" s="99"/>
      <c r="K56" s="99"/>
      <c r="N56" s="32"/>
      <c r="O56" s="82"/>
      <c r="P56" s="83"/>
      <c r="Q56" s="90"/>
      <c r="R56" s="90"/>
      <c r="S56" s="82" t="s">
        <v>112</v>
      </c>
      <c r="T56" s="99"/>
    </row>
    <row r="57" spans="1:20" x14ac:dyDescent="0.35">
      <c r="A57" s="33"/>
      <c r="B57" s="90" t="s">
        <v>113</v>
      </c>
      <c r="C57" s="90"/>
      <c r="D57" s="88" t="s">
        <v>118</v>
      </c>
      <c r="E57" s="89"/>
      <c r="F57" s="90" t="s">
        <v>114</v>
      </c>
      <c r="G57" s="90"/>
      <c r="H57" s="95" t="s">
        <v>3</v>
      </c>
      <c r="I57" s="97"/>
      <c r="J57" s="97"/>
      <c r="K57" s="97"/>
      <c r="N57" s="33"/>
      <c r="O57" s="88" t="s">
        <v>115</v>
      </c>
      <c r="P57" s="89"/>
      <c r="Q57" s="88" t="s">
        <v>116</v>
      </c>
      <c r="R57" s="89"/>
      <c r="S57" s="88" t="s">
        <v>3</v>
      </c>
      <c r="T57" s="90"/>
    </row>
    <row r="58" spans="1:20" x14ac:dyDescent="0.35">
      <c r="A58" s="34" t="s">
        <v>0</v>
      </c>
      <c r="B58" s="35"/>
      <c r="C58" s="29"/>
      <c r="D58" s="35"/>
      <c r="E58" s="36"/>
      <c r="F58" s="35"/>
      <c r="G58" s="36"/>
      <c r="H58" s="95" t="s">
        <v>110</v>
      </c>
      <c r="I58" s="97"/>
      <c r="J58" s="100" t="s">
        <v>114</v>
      </c>
      <c r="K58" s="101"/>
      <c r="N58" s="34" t="s">
        <v>0</v>
      </c>
      <c r="O58" s="93"/>
      <c r="P58" s="94"/>
      <c r="Q58" s="93"/>
      <c r="R58" s="94"/>
      <c r="S58" s="95" t="s">
        <v>117</v>
      </c>
      <c r="T58" s="97"/>
    </row>
    <row r="59" spans="1:20" x14ac:dyDescent="0.35">
      <c r="A59" s="33"/>
      <c r="B59" s="37" t="s">
        <v>1</v>
      </c>
      <c r="C59" s="38" t="s">
        <v>2</v>
      </c>
      <c r="D59" s="37" t="s">
        <v>1</v>
      </c>
      <c r="E59" s="39" t="s">
        <v>2</v>
      </c>
      <c r="F59" s="37" t="s">
        <v>1</v>
      </c>
      <c r="G59" s="39" t="s">
        <v>2</v>
      </c>
      <c r="H59" s="40" t="s">
        <v>1</v>
      </c>
      <c r="I59" s="40" t="s">
        <v>2</v>
      </c>
      <c r="J59" s="40" t="s">
        <v>1</v>
      </c>
      <c r="K59" s="40" t="s">
        <v>2</v>
      </c>
      <c r="N59" s="33"/>
      <c r="O59" s="37" t="s">
        <v>1</v>
      </c>
      <c r="P59" s="38" t="s">
        <v>2</v>
      </c>
      <c r="Q59" s="37" t="s">
        <v>1</v>
      </c>
      <c r="R59" s="39" t="s">
        <v>2</v>
      </c>
      <c r="S59" s="40" t="s">
        <v>1</v>
      </c>
      <c r="T59" s="40" t="s">
        <v>2</v>
      </c>
    </row>
    <row r="60" spans="1:20" ht="18" x14ac:dyDescent="0.4">
      <c r="A60" s="57" t="s">
        <v>53</v>
      </c>
      <c r="B60" s="44">
        <f t="shared" ref="B60:G60" si="61">SUM(B61:B62)</f>
        <v>745.45</v>
      </c>
      <c r="C60" s="44">
        <f t="shared" si="61"/>
        <v>2646.5641000000001</v>
      </c>
      <c r="D60" s="44">
        <f t="shared" si="61"/>
        <v>844.69</v>
      </c>
      <c r="E60" s="44">
        <f t="shared" si="61"/>
        <v>3009.0773794000002</v>
      </c>
      <c r="F60" s="44">
        <f t="shared" si="61"/>
        <v>1663.19</v>
      </c>
      <c r="G60" s="44">
        <f t="shared" si="61"/>
        <v>5977.3311400000002</v>
      </c>
      <c r="H60" s="65">
        <f t="shared" ref="H60:H97" si="62">IFERROR(B60/D60*100-100,"0.00")</f>
        <v>-11.748688868105461</v>
      </c>
      <c r="I60" s="65">
        <f t="shared" ref="I60:I97" si="63">IFERROR(C60/E60*100-100,"0.00")</f>
        <v>-12.047323271968637</v>
      </c>
      <c r="J60" s="65">
        <f t="shared" ref="J60:J98" si="64">IFERROR(B60/F60*100-100,"0.00")</f>
        <v>-55.179504446274933</v>
      </c>
      <c r="K60" s="65">
        <f t="shared" ref="K60:K98" si="65">IFERROR(C60/G60*100-100,"0.00")</f>
        <v>-55.723314669831062</v>
      </c>
      <c r="N60" s="57" t="s">
        <v>53</v>
      </c>
      <c r="O60" s="44">
        <f t="shared" ref="O60:R60" si="66">SUM(O61:O62)</f>
        <v>14522.49</v>
      </c>
      <c r="P60" s="44">
        <f t="shared" si="66"/>
        <v>52048.737948969007</v>
      </c>
      <c r="Q60" s="44">
        <f t="shared" si="66"/>
        <v>13394.5</v>
      </c>
      <c r="R60" s="44">
        <f t="shared" si="66"/>
        <v>47279.604720000003</v>
      </c>
      <c r="S60" s="67">
        <f t="shared" ref="S60:S99" si="67">IFERROR(O60/Q60*100-100,"0.00")</f>
        <v>8.4212923214752351</v>
      </c>
      <c r="T60" s="67">
        <f t="shared" ref="T60:T99" si="68">IFERROR(P60/R60*100-100,"0.00")</f>
        <v>10.087083547362212</v>
      </c>
    </row>
    <row r="61" spans="1:20" ht="31" x14ac:dyDescent="0.35">
      <c r="A61" s="45" t="s">
        <v>54</v>
      </c>
      <c r="B61" s="50">
        <v>745.45</v>
      </c>
      <c r="C61" s="46">
        <v>2646.5641000000001</v>
      </c>
      <c r="D61" s="46">
        <v>844.69</v>
      </c>
      <c r="E61" s="46">
        <v>3009.0773794000002</v>
      </c>
      <c r="F61" s="46">
        <v>1663.19</v>
      </c>
      <c r="G61" s="46">
        <v>5977.3311400000002</v>
      </c>
      <c r="H61" s="65">
        <f t="shared" si="62"/>
        <v>-11.748688868105461</v>
      </c>
      <c r="I61" s="65">
        <f t="shared" si="63"/>
        <v>-12.047323271968637</v>
      </c>
      <c r="J61" s="65">
        <f t="shared" ref="J61" si="69">IFERROR(B61/F61*100-100,"0.00")</f>
        <v>-55.179504446274933</v>
      </c>
      <c r="K61" s="65">
        <f t="shared" ref="K61:K62" si="70">IFERROR(C61/G61*100-100,"0.00")</f>
        <v>-55.723314669831062</v>
      </c>
      <c r="N61" s="45" t="s">
        <v>54</v>
      </c>
      <c r="O61" s="46">
        <v>14522.49</v>
      </c>
      <c r="P61" s="46">
        <v>52048.737948969007</v>
      </c>
      <c r="Q61" s="46">
        <v>13394.5</v>
      </c>
      <c r="R61" s="46">
        <v>47279.604720000003</v>
      </c>
      <c r="S61" s="65">
        <f t="shared" si="67"/>
        <v>8.4212923214752351</v>
      </c>
      <c r="T61" s="65">
        <f t="shared" si="68"/>
        <v>10.087083547362212</v>
      </c>
    </row>
    <row r="62" spans="1:20" ht="31" x14ac:dyDescent="0.35">
      <c r="A62" s="45" t="s">
        <v>55</v>
      </c>
      <c r="B62" s="46">
        <v>0</v>
      </c>
      <c r="C62" s="46">
        <v>0</v>
      </c>
      <c r="D62" s="46">
        <v>0</v>
      </c>
      <c r="E62" s="46">
        <v>0</v>
      </c>
      <c r="F62" s="46">
        <v>0</v>
      </c>
      <c r="G62" s="46">
        <v>0</v>
      </c>
      <c r="H62" s="65" t="str">
        <f t="shared" si="62"/>
        <v>0.00</v>
      </c>
      <c r="I62" s="65" t="str">
        <f t="shared" si="63"/>
        <v>0.00</v>
      </c>
      <c r="J62" s="65" t="str">
        <f>IFERROR(B62/F62*100-100,"0.00")</f>
        <v>0.00</v>
      </c>
      <c r="K62" s="65" t="str">
        <f t="shared" si="70"/>
        <v>0.00</v>
      </c>
      <c r="N62" s="45" t="s">
        <v>55</v>
      </c>
      <c r="O62" s="46">
        <v>0</v>
      </c>
      <c r="P62" s="46">
        <v>0</v>
      </c>
      <c r="Q62" s="46">
        <v>0</v>
      </c>
      <c r="R62" s="46">
        <v>0</v>
      </c>
      <c r="S62" s="65" t="str">
        <f t="shared" si="67"/>
        <v>0.00</v>
      </c>
      <c r="T62" s="65" t="str">
        <f t="shared" si="68"/>
        <v>0.00</v>
      </c>
    </row>
    <row r="63" spans="1:20" ht="35.5" x14ac:dyDescent="0.4">
      <c r="A63" s="43" t="s">
        <v>56</v>
      </c>
      <c r="B63" s="44">
        <v>316.33</v>
      </c>
      <c r="C63" s="44">
        <v>1123.0648999999999</v>
      </c>
      <c r="D63" s="44">
        <v>459.3</v>
      </c>
      <c r="E63" s="44">
        <v>1636.1933999999999</v>
      </c>
      <c r="F63" s="44">
        <v>186.83</v>
      </c>
      <c r="G63" s="44">
        <v>671.45740000000001</v>
      </c>
      <c r="H63" s="65">
        <f t="shared" si="62"/>
        <v>-31.127803178750284</v>
      </c>
      <c r="I63" s="65">
        <f t="shared" si="63"/>
        <v>-31.361115379147734</v>
      </c>
      <c r="J63" s="65">
        <f t="shared" ref="J63" si="71">IFERROR(B63/F63*100-100,"0.00")</f>
        <v>69.314349943799158</v>
      </c>
      <c r="K63" s="65">
        <f t="shared" ref="K63" si="72">IFERROR(C63/G63*100-100,"0.00")</f>
        <v>67.257803696854012</v>
      </c>
      <c r="N63" s="43" t="s">
        <v>56</v>
      </c>
      <c r="O63" s="44">
        <v>3095.08</v>
      </c>
      <c r="P63" s="44">
        <v>11092.796</v>
      </c>
      <c r="Q63" s="44">
        <v>2463.08</v>
      </c>
      <c r="R63" s="44">
        <v>8694.1326000000008</v>
      </c>
      <c r="S63" s="65">
        <f t="shared" ref="S63" si="73">IFERROR(O63/Q63*100-100,"0.00")</f>
        <v>25.658931094402135</v>
      </c>
      <c r="T63" s="65">
        <f t="shared" ref="T63" si="74">IFERROR(P63/R63*100-100,"0.00")</f>
        <v>27.589450384044056</v>
      </c>
    </row>
    <row r="64" spans="1:20" ht="35.5" x14ac:dyDescent="0.4">
      <c r="A64" s="43" t="s">
        <v>57</v>
      </c>
      <c r="B64" s="44">
        <f t="shared" ref="B64:G64" si="75">B65+B68+B74</f>
        <v>92684.529999999984</v>
      </c>
      <c r="C64" s="44">
        <f t="shared" si="75"/>
        <v>329057.94200000004</v>
      </c>
      <c r="D64" s="44">
        <f t="shared" si="75"/>
        <v>89059.03</v>
      </c>
      <c r="E64" s="44">
        <f t="shared" si="75"/>
        <v>317259.21210000006</v>
      </c>
      <c r="F64" s="44">
        <f t="shared" si="75"/>
        <v>92392.540000000023</v>
      </c>
      <c r="G64" s="44">
        <f t="shared" si="75"/>
        <v>332048.51907499996</v>
      </c>
      <c r="H64" s="65">
        <f t="shared" si="62"/>
        <v>4.0708954499055068</v>
      </c>
      <c r="I64" s="65">
        <f t="shared" si="63"/>
        <v>3.7189558096364976</v>
      </c>
      <c r="J64" s="65">
        <f t="shared" si="64"/>
        <v>0.31603200864481096</v>
      </c>
      <c r="K64" s="65">
        <f t="shared" si="65"/>
        <v>-0.90064460559284498</v>
      </c>
      <c r="N64" s="43" t="s">
        <v>57</v>
      </c>
      <c r="O64" s="44">
        <f t="shared" ref="O64:R64" si="76">O65+O68+O74</f>
        <v>968730.01</v>
      </c>
      <c r="P64" s="44">
        <f t="shared" si="76"/>
        <v>3471938.4429860008</v>
      </c>
      <c r="Q64" s="44">
        <f t="shared" si="76"/>
        <v>828945.17</v>
      </c>
      <c r="R64" s="44">
        <f t="shared" si="76"/>
        <v>2925992.9328590003</v>
      </c>
      <c r="S64" s="65">
        <f t="shared" si="67"/>
        <v>16.862977801052864</v>
      </c>
      <c r="T64" s="65">
        <f t="shared" si="68"/>
        <v>18.65846988200191</v>
      </c>
    </row>
    <row r="65" spans="1:20" x14ac:dyDescent="0.35">
      <c r="A65" s="47" t="s">
        <v>58</v>
      </c>
      <c r="B65" s="48">
        <f t="shared" ref="B65:G65" si="77">SUM(B66:B67)</f>
        <v>13515.4</v>
      </c>
      <c r="C65" s="48">
        <f t="shared" si="77"/>
        <v>47983.7143</v>
      </c>
      <c r="D65" s="48">
        <f t="shared" si="77"/>
        <v>13535.64</v>
      </c>
      <c r="E65" s="48">
        <f t="shared" si="77"/>
        <v>48218.642999999996</v>
      </c>
      <c r="F65" s="48">
        <f t="shared" si="77"/>
        <v>18176.54</v>
      </c>
      <c r="G65" s="48">
        <f t="shared" si="77"/>
        <v>65324.453083928347</v>
      </c>
      <c r="H65" s="65">
        <f t="shared" si="62"/>
        <v>-0.14953116365387586</v>
      </c>
      <c r="I65" s="65">
        <f t="shared" si="63"/>
        <v>-0.48721549463760994</v>
      </c>
      <c r="J65" s="65">
        <f t="shared" si="64"/>
        <v>-25.6437143702817</v>
      </c>
      <c r="K65" s="65">
        <f t="shared" si="65"/>
        <v>-26.545555248122938</v>
      </c>
      <c r="N65" s="47" t="s">
        <v>58</v>
      </c>
      <c r="O65" s="48">
        <f t="shared" ref="O65:R65" si="78">SUM(O66:O67)</f>
        <v>138988.26999999999</v>
      </c>
      <c r="P65" s="48">
        <f t="shared" si="78"/>
        <v>498135.41221064265</v>
      </c>
      <c r="Q65" s="48">
        <f t="shared" si="78"/>
        <v>140514.52000000002</v>
      </c>
      <c r="R65" s="48">
        <f t="shared" si="78"/>
        <v>495985.14663133392</v>
      </c>
      <c r="S65" s="65">
        <f t="shared" si="67"/>
        <v>-1.0861866802092948</v>
      </c>
      <c r="T65" s="65">
        <f t="shared" si="68"/>
        <v>0.43353426890161018</v>
      </c>
    </row>
    <row r="66" spans="1:20" x14ac:dyDescent="0.35">
      <c r="A66" s="49" t="s">
        <v>59</v>
      </c>
      <c r="B66" s="50">
        <v>8356.57</v>
      </c>
      <c r="C66" s="50">
        <v>29668.334500000001</v>
      </c>
      <c r="D66" s="50">
        <v>8296.4500000000007</v>
      </c>
      <c r="E66" s="50">
        <v>29554.819500000001</v>
      </c>
      <c r="F66" s="50">
        <v>7188.15</v>
      </c>
      <c r="G66" s="50">
        <v>25833.403100000003</v>
      </c>
      <c r="H66" s="65">
        <f t="shared" si="62"/>
        <v>0.72464728890066965</v>
      </c>
      <c r="I66" s="65">
        <f t="shared" si="63"/>
        <v>0.38408287352254433</v>
      </c>
      <c r="J66" s="65">
        <f t="shared" si="64"/>
        <v>16.254808260818152</v>
      </c>
      <c r="K66" s="65">
        <f t="shared" si="65"/>
        <v>14.844855651247883</v>
      </c>
      <c r="N66" s="49" t="s">
        <v>59</v>
      </c>
      <c r="O66" s="50">
        <v>83302.73</v>
      </c>
      <c r="P66" s="50">
        <v>298557.842</v>
      </c>
      <c r="Q66" s="50">
        <v>67511.710000000006</v>
      </c>
      <c r="R66" s="50">
        <v>238301.37959999999</v>
      </c>
      <c r="S66" s="65">
        <f t="shared" si="67"/>
        <v>23.390045963877952</v>
      </c>
      <c r="T66" s="65">
        <f t="shared" si="68"/>
        <v>25.285821887033677</v>
      </c>
    </row>
    <row r="67" spans="1:20" ht="31" x14ac:dyDescent="0.35">
      <c r="A67" s="49" t="s">
        <v>60</v>
      </c>
      <c r="B67" s="50">
        <v>5158.83</v>
      </c>
      <c r="C67" s="50">
        <v>18315.379799999999</v>
      </c>
      <c r="D67" s="50">
        <v>5239.1899999999996</v>
      </c>
      <c r="E67" s="50">
        <v>18663.823499999995</v>
      </c>
      <c r="F67" s="50">
        <v>10988.39</v>
      </c>
      <c r="G67" s="50">
        <v>39491.049983928344</v>
      </c>
      <c r="H67" s="65">
        <f t="shared" si="62"/>
        <v>-1.5338248851444547</v>
      </c>
      <c r="I67" s="65">
        <f t="shared" si="63"/>
        <v>-1.8669470379421256</v>
      </c>
      <c r="J67" s="65">
        <f t="shared" si="64"/>
        <v>-53.05199396817914</v>
      </c>
      <c r="K67" s="65">
        <f t="shared" si="65"/>
        <v>-53.621441295043304</v>
      </c>
      <c r="N67" s="49" t="s">
        <v>60</v>
      </c>
      <c r="O67" s="50">
        <v>55685.54</v>
      </c>
      <c r="P67" s="50">
        <v>199577.57021064265</v>
      </c>
      <c r="Q67" s="50">
        <v>73002.81</v>
      </c>
      <c r="R67" s="50">
        <v>257683.76703133393</v>
      </c>
      <c r="S67" s="65">
        <f t="shared" si="67"/>
        <v>-23.721374560787453</v>
      </c>
      <c r="T67" s="65">
        <f t="shared" si="68"/>
        <v>-22.549420745477406</v>
      </c>
    </row>
    <row r="68" spans="1:20" x14ac:dyDescent="0.35">
      <c r="A68" s="47" t="s">
        <v>61</v>
      </c>
      <c r="B68" s="48">
        <f t="shared" ref="B68:G68" si="79">SUM(B69:B73)</f>
        <v>79062.099999999991</v>
      </c>
      <c r="C68" s="48">
        <f t="shared" si="79"/>
        <v>280694.22660000005</v>
      </c>
      <c r="D68" s="48">
        <f t="shared" si="79"/>
        <v>75370.41</v>
      </c>
      <c r="E68" s="48">
        <f t="shared" si="79"/>
        <v>268495.57910000009</v>
      </c>
      <c r="F68" s="48">
        <f t="shared" si="79"/>
        <v>74001.73000000001</v>
      </c>
      <c r="G68" s="48">
        <f t="shared" si="79"/>
        <v>265954.00430433778</v>
      </c>
      <c r="H68" s="65">
        <f t="shared" si="62"/>
        <v>4.8980627808711432</v>
      </c>
      <c r="I68" s="65">
        <f t="shared" si="63"/>
        <v>4.5433327211159167</v>
      </c>
      <c r="J68" s="65">
        <f t="shared" si="64"/>
        <v>6.8381779723257523</v>
      </c>
      <c r="K68" s="65">
        <f t="shared" si="65"/>
        <v>5.5423953229125686</v>
      </c>
      <c r="N68" s="47" t="s">
        <v>61</v>
      </c>
      <c r="O68" s="48">
        <f t="shared" ref="O68:R68" si="80">SUM(O69:O73)</f>
        <v>823983.85</v>
      </c>
      <c r="P68" s="48">
        <f t="shared" si="80"/>
        <v>2953166.6987984069</v>
      </c>
      <c r="Q68" s="48">
        <f t="shared" si="80"/>
        <v>685836.36</v>
      </c>
      <c r="R68" s="48">
        <f t="shared" si="80"/>
        <v>2420850.5417605652</v>
      </c>
      <c r="S68" s="65">
        <f t="shared" si="67"/>
        <v>20.142923014463676</v>
      </c>
      <c r="T68" s="65">
        <f t="shared" si="68"/>
        <v>21.988807150841879</v>
      </c>
    </row>
    <row r="69" spans="1:20" ht="31" x14ac:dyDescent="0.35">
      <c r="A69" s="49" t="s">
        <v>62</v>
      </c>
      <c r="B69" s="50">
        <v>123.44</v>
      </c>
      <c r="C69" s="50">
        <v>438.23140000000001</v>
      </c>
      <c r="D69" s="50">
        <v>287.58999999999997</v>
      </c>
      <c r="E69" s="50">
        <v>1024.5119999999999</v>
      </c>
      <c r="F69" s="50">
        <v>120.9</v>
      </c>
      <c r="G69" s="50">
        <v>434.50959999999998</v>
      </c>
      <c r="H69" s="65">
        <f t="shared" si="62"/>
        <v>-57.077784345770013</v>
      </c>
      <c r="I69" s="65">
        <f t="shared" si="63"/>
        <v>-57.225352167666166</v>
      </c>
      <c r="J69" s="65">
        <f t="shared" si="64"/>
        <v>2.1009098428453257</v>
      </c>
      <c r="K69" s="65">
        <f t="shared" si="65"/>
        <v>0.85655184603517398</v>
      </c>
      <c r="N69" s="49" t="s">
        <v>62</v>
      </c>
      <c r="O69" s="50">
        <v>1558.56</v>
      </c>
      <c r="P69" s="50">
        <v>5585.8813</v>
      </c>
      <c r="Q69" s="50">
        <v>1741.86</v>
      </c>
      <c r="R69" s="50">
        <v>6148.3868999999995</v>
      </c>
      <c r="S69" s="65">
        <f t="shared" si="67"/>
        <v>-10.523233784575098</v>
      </c>
      <c r="T69" s="65">
        <f t="shared" si="68"/>
        <v>-9.1488321920665072</v>
      </c>
    </row>
    <row r="70" spans="1:20" ht="31" x14ac:dyDescent="0.35">
      <c r="A70" s="49" t="s">
        <v>63</v>
      </c>
      <c r="B70" s="50">
        <v>27906.13</v>
      </c>
      <c r="C70" s="50">
        <v>99075.159</v>
      </c>
      <c r="D70" s="50">
        <v>23817.66</v>
      </c>
      <c r="E70" s="50">
        <v>84846.764399999985</v>
      </c>
      <c r="F70" s="50">
        <v>25430.31</v>
      </c>
      <c r="G70" s="50">
        <v>91393.709199999998</v>
      </c>
      <c r="H70" s="65">
        <f t="shared" si="62"/>
        <v>17.165708134216388</v>
      </c>
      <c r="I70" s="65">
        <f t="shared" si="63"/>
        <v>16.769519380753223</v>
      </c>
      <c r="J70" s="65">
        <f t="shared" si="64"/>
        <v>9.7357051486985426</v>
      </c>
      <c r="K70" s="65">
        <f t="shared" si="65"/>
        <v>8.4047905126494129</v>
      </c>
      <c r="N70" s="49" t="s">
        <v>63</v>
      </c>
      <c r="O70" s="50">
        <v>282219.40999999997</v>
      </c>
      <c r="P70" s="50">
        <v>1011477.3179999999</v>
      </c>
      <c r="Q70" s="50">
        <v>224743.15</v>
      </c>
      <c r="R70" s="50">
        <v>793293.56539999996</v>
      </c>
      <c r="S70" s="65">
        <f t="shared" si="67"/>
        <v>25.574198813178512</v>
      </c>
      <c r="T70" s="65">
        <f t="shared" si="68"/>
        <v>27.503532376439452</v>
      </c>
    </row>
    <row r="71" spans="1:20" ht="31" x14ac:dyDescent="0.35">
      <c r="A71" s="49" t="s">
        <v>64</v>
      </c>
      <c r="B71" s="50">
        <v>20.100000000000001</v>
      </c>
      <c r="C71" s="50">
        <v>71.372699999999995</v>
      </c>
      <c r="D71" s="50">
        <v>9.8699999999999992</v>
      </c>
      <c r="E71" s="50">
        <v>35.165399999999998</v>
      </c>
      <c r="F71" s="50">
        <v>6.69</v>
      </c>
      <c r="G71" s="50">
        <v>24.0364</v>
      </c>
      <c r="H71" s="65">
        <f t="shared" si="62"/>
        <v>103.64741641337386</v>
      </c>
      <c r="I71" s="65">
        <f t="shared" si="63"/>
        <v>102.96285553413296</v>
      </c>
      <c r="J71" s="65">
        <f t="shared" si="64"/>
        <v>200.44843049327358</v>
      </c>
      <c r="K71" s="65">
        <f t="shared" si="65"/>
        <v>196.93589722254575</v>
      </c>
      <c r="N71" s="49" t="s">
        <v>64</v>
      </c>
      <c r="O71" s="50">
        <v>352.81</v>
      </c>
      <c r="P71" s="50">
        <v>1264.4819</v>
      </c>
      <c r="Q71" s="50">
        <v>431.73</v>
      </c>
      <c r="R71" s="50">
        <v>1523.9180999999996</v>
      </c>
      <c r="S71" s="65">
        <f t="shared" si="67"/>
        <v>-18.27994348319551</v>
      </c>
      <c r="T71" s="65">
        <f t="shared" si="68"/>
        <v>-17.024287591308195</v>
      </c>
    </row>
    <row r="72" spans="1:20" ht="31" x14ac:dyDescent="0.35">
      <c r="A72" s="49" t="s">
        <v>65</v>
      </c>
      <c r="B72" s="50">
        <v>13844.73</v>
      </c>
      <c r="C72" s="50">
        <v>49152.948099999987</v>
      </c>
      <c r="D72" s="50">
        <v>12464.38</v>
      </c>
      <c r="E72" s="50">
        <v>44402.4323</v>
      </c>
      <c r="F72" s="50">
        <v>16183.44</v>
      </c>
      <c r="G72" s="50">
        <v>58161.477200000001</v>
      </c>
      <c r="H72" s="65">
        <f t="shared" si="62"/>
        <v>11.074357489100947</v>
      </c>
      <c r="I72" s="65">
        <f t="shared" si="63"/>
        <v>10.698773814694789</v>
      </c>
      <c r="J72" s="65">
        <f t="shared" si="64"/>
        <v>-14.451253874330803</v>
      </c>
      <c r="K72" s="65">
        <f t="shared" si="65"/>
        <v>-15.488824448220882</v>
      </c>
      <c r="N72" s="49" t="s">
        <v>65</v>
      </c>
      <c r="O72" s="50">
        <v>149197.84</v>
      </c>
      <c r="P72" s="50">
        <v>534726.6102</v>
      </c>
      <c r="Q72" s="50">
        <v>164796.60999999999</v>
      </c>
      <c r="R72" s="50">
        <v>581695.549</v>
      </c>
      <c r="S72" s="65">
        <f t="shared" si="67"/>
        <v>-9.465467766600284</v>
      </c>
      <c r="T72" s="65">
        <f t="shared" si="68"/>
        <v>-8.0744882577741635</v>
      </c>
    </row>
    <row r="73" spans="1:20" x14ac:dyDescent="0.35">
      <c r="A73" s="49" t="s">
        <v>66</v>
      </c>
      <c r="B73" s="50">
        <v>37167.699999999997</v>
      </c>
      <c r="C73" s="50">
        <v>131956.51540000009</v>
      </c>
      <c r="D73" s="50">
        <v>38790.910000000003</v>
      </c>
      <c r="E73" s="50">
        <v>138186.70500000007</v>
      </c>
      <c r="F73" s="50">
        <v>32260.39</v>
      </c>
      <c r="G73" s="50">
        <v>115940.2719043378</v>
      </c>
      <c r="H73" s="65">
        <f t="shared" si="62"/>
        <v>-4.1845112682327112</v>
      </c>
      <c r="I73" s="65">
        <f t="shared" si="63"/>
        <v>-4.5085303973345248</v>
      </c>
      <c r="J73" s="65">
        <f t="shared" si="64"/>
        <v>15.211564398322523</v>
      </c>
      <c r="K73" s="65">
        <f t="shared" si="65"/>
        <v>13.814219367086935</v>
      </c>
      <c r="N73" s="49" t="s">
        <v>66</v>
      </c>
      <c r="O73" s="50">
        <v>390655.23</v>
      </c>
      <c r="P73" s="50">
        <v>1400112.4073984066</v>
      </c>
      <c r="Q73" s="50">
        <v>294123.01</v>
      </c>
      <c r="R73" s="50">
        <v>1038189.1223605651</v>
      </c>
      <c r="S73" s="65">
        <f t="shared" si="67"/>
        <v>32.82035635362223</v>
      </c>
      <c r="T73" s="65">
        <f t="shared" si="68"/>
        <v>34.86101686510878</v>
      </c>
    </row>
    <row r="74" spans="1:20" x14ac:dyDescent="0.35">
      <c r="A74" s="47" t="s">
        <v>67</v>
      </c>
      <c r="B74" s="48">
        <f t="shared" ref="B74:G74" si="81">SUM(B75:B76)</f>
        <v>107.03</v>
      </c>
      <c r="C74" s="48">
        <f t="shared" si="81"/>
        <v>380.00109999999995</v>
      </c>
      <c r="D74" s="48">
        <f t="shared" si="81"/>
        <v>152.98000000000002</v>
      </c>
      <c r="E74" s="48">
        <f t="shared" si="81"/>
        <v>544.99</v>
      </c>
      <c r="F74" s="48">
        <f t="shared" si="81"/>
        <v>214.27</v>
      </c>
      <c r="G74" s="48">
        <f t="shared" si="81"/>
        <v>770.06168673386151</v>
      </c>
      <c r="H74" s="65">
        <f t="shared" si="62"/>
        <v>-30.03660609229965</v>
      </c>
      <c r="I74" s="65">
        <f t="shared" si="63"/>
        <v>-30.273748142167761</v>
      </c>
      <c r="J74" s="65">
        <f t="shared" si="64"/>
        <v>-50.049003593596865</v>
      </c>
      <c r="K74" s="65">
        <f t="shared" si="65"/>
        <v>-50.653161097815932</v>
      </c>
      <c r="N74" s="47" t="s">
        <v>67</v>
      </c>
      <c r="O74" s="48">
        <f t="shared" ref="O74:R74" si="82">SUM(O75:O76)</f>
        <v>5757.89</v>
      </c>
      <c r="P74" s="48">
        <f t="shared" si="82"/>
        <v>20636.331976950871</v>
      </c>
      <c r="Q74" s="48">
        <f t="shared" si="82"/>
        <v>2594.29</v>
      </c>
      <c r="R74" s="48">
        <f t="shared" si="82"/>
        <v>9157.2444671011745</v>
      </c>
      <c r="S74" s="65">
        <f t="shared" si="67"/>
        <v>121.94473247015566</v>
      </c>
      <c r="T74" s="65">
        <f t="shared" si="68"/>
        <v>125.35525890009927</v>
      </c>
    </row>
    <row r="75" spans="1:20" x14ac:dyDescent="0.35">
      <c r="A75" s="49" t="s">
        <v>68</v>
      </c>
      <c r="B75" s="46">
        <v>71.81</v>
      </c>
      <c r="C75" s="46">
        <v>254.96179999999998</v>
      </c>
      <c r="D75" s="46">
        <v>111.31</v>
      </c>
      <c r="E75" s="46">
        <v>396.5301</v>
      </c>
      <c r="F75" s="46">
        <v>168.75</v>
      </c>
      <c r="G75" s="46">
        <v>606.47900000000004</v>
      </c>
      <c r="H75" s="65">
        <f t="shared" si="62"/>
        <v>-35.486479202228011</v>
      </c>
      <c r="I75" s="65">
        <f t="shared" si="63"/>
        <v>-35.701779007444827</v>
      </c>
      <c r="J75" s="65">
        <f t="shared" si="64"/>
        <v>-57.44592592592592</v>
      </c>
      <c r="K75" s="65">
        <f t="shared" si="65"/>
        <v>-57.960325089574418</v>
      </c>
      <c r="N75" s="49" t="s">
        <v>68</v>
      </c>
      <c r="O75" s="46">
        <v>5269.3</v>
      </c>
      <c r="P75" s="46">
        <v>18885.218799999999</v>
      </c>
      <c r="Q75" s="46">
        <v>2143.38</v>
      </c>
      <c r="R75" s="46">
        <v>7565.6439</v>
      </c>
      <c r="S75" s="65">
        <f t="shared" si="67"/>
        <v>145.84068154037081</v>
      </c>
      <c r="T75" s="65">
        <f t="shared" si="68"/>
        <v>149.61812966111182</v>
      </c>
    </row>
    <row r="76" spans="1:20" x14ac:dyDescent="0.35">
      <c r="A76" s="49" t="s">
        <v>69</v>
      </c>
      <c r="B76" s="46">
        <v>35.22</v>
      </c>
      <c r="C76" s="46">
        <v>125.03929999999997</v>
      </c>
      <c r="D76" s="46">
        <v>41.67</v>
      </c>
      <c r="E76" s="46">
        <v>148.4599</v>
      </c>
      <c r="F76" s="46">
        <v>45.52</v>
      </c>
      <c r="G76" s="46">
        <v>163.58268673386146</v>
      </c>
      <c r="H76" s="65">
        <f t="shared" si="62"/>
        <v>-15.47876169906408</v>
      </c>
      <c r="I76" s="65">
        <f t="shared" si="63"/>
        <v>-15.775707783718047</v>
      </c>
      <c r="J76" s="65">
        <f t="shared" si="64"/>
        <v>-22.627416520210915</v>
      </c>
      <c r="K76" s="65">
        <f t="shared" si="65"/>
        <v>-23.562020836941699</v>
      </c>
      <c r="N76" s="49" t="s">
        <v>69</v>
      </c>
      <c r="O76" s="46">
        <v>488.59</v>
      </c>
      <c r="P76" s="46">
        <v>1751.1131769508722</v>
      </c>
      <c r="Q76" s="46">
        <v>450.91</v>
      </c>
      <c r="R76" s="46">
        <v>1591.6005671011749</v>
      </c>
      <c r="S76" s="65">
        <f t="shared" si="67"/>
        <v>8.3564347652524731</v>
      </c>
      <c r="T76" s="65">
        <f t="shared" si="68"/>
        <v>10.022150855363293</v>
      </c>
    </row>
    <row r="77" spans="1:20" ht="18" x14ac:dyDescent="0.4">
      <c r="A77" s="43" t="s">
        <v>70</v>
      </c>
      <c r="B77" s="44">
        <f t="shared" ref="B77:G77" si="83">B78+B79+B85</f>
        <v>42268.899999999994</v>
      </c>
      <c r="C77" s="44">
        <f t="shared" si="83"/>
        <v>150067.31319000002</v>
      </c>
      <c r="D77" s="44">
        <f t="shared" si="83"/>
        <v>42747.98</v>
      </c>
      <c r="E77" s="44">
        <f t="shared" si="83"/>
        <v>152283.10178999999</v>
      </c>
      <c r="F77" s="44">
        <f t="shared" si="83"/>
        <v>34474.04</v>
      </c>
      <c r="G77" s="44">
        <f t="shared" si="83"/>
        <v>123895.858538</v>
      </c>
      <c r="H77" s="65">
        <f t="shared" si="62"/>
        <v>-1.1207079258482082</v>
      </c>
      <c r="I77" s="65">
        <f t="shared" si="63"/>
        <v>-1.4550456182955713</v>
      </c>
      <c r="J77" s="65">
        <f t="shared" si="64"/>
        <v>22.610810917432332</v>
      </c>
      <c r="K77" s="65">
        <f t="shared" si="65"/>
        <v>21.123752610320693</v>
      </c>
      <c r="N77" s="43" t="s">
        <v>70</v>
      </c>
      <c r="O77" s="44">
        <f t="shared" ref="O77:R77" si="84">O78+O79+O85</f>
        <v>427037.55</v>
      </c>
      <c r="P77" s="44">
        <f t="shared" si="84"/>
        <v>1530507.0576569999</v>
      </c>
      <c r="Q77" s="44">
        <f t="shared" si="84"/>
        <v>405851.18000000005</v>
      </c>
      <c r="R77" s="44">
        <f t="shared" si="84"/>
        <v>1432564.8115073601</v>
      </c>
      <c r="S77" s="65">
        <f t="shared" si="67"/>
        <v>5.2202312187437485</v>
      </c>
      <c r="T77" s="65">
        <f t="shared" si="68"/>
        <v>6.8368457303222385</v>
      </c>
    </row>
    <row r="78" spans="1:20" ht="31" x14ac:dyDescent="0.35">
      <c r="A78" s="47" t="s">
        <v>71</v>
      </c>
      <c r="B78" s="48">
        <v>585.79999999999995</v>
      </c>
      <c r="C78" s="48">
        <v>2079.7496000000001</v>
      </c>
      <c r="D78" s="48">
        <v>1238.08</v>
      </c>
      <c r="E78" s="48">
        <v>4410.4542999999994</v>
      </c>
      <c r="F78" s="48">
        <v>699.78</v>
      </c>
      <c r="G78" s="48">
        <v>2514.9169999999999</v>
      </c>
      <c r="H78" s="65">
        <f t="shared" si="62"/>
        <v>-52.684802274489535</v>
      </c>
      <c r="I78" s="65">
        <f t="shared" si="63"/>
        <v>-52.845002837916262</v>
      </c>
      <c r="J78" s="65">
        <f t="shared" si="64"/>
        <v>-16.287976221098063</v>
      </c>
      <c r="K78" s="65">
        <f t="shared" si="65"/>
        <v>-17.303449775877283</v>
      </c>
      <c r="N78" s="47" t="s">
        <v>71</v>
      </c>
      <c r="O78" s="48">
        <v>7772.02</v>
      </c>
      <c r="P78" s="48">
        <v>27855.008500153566</v>
      </c>
      <c r="Q78" s="48">
        <v>8113.18</v>
      </c>
      <c r="R78" s="48">
        <v>28637.739289485227</v>
      </c>
      <c r="S78" s="65">
        <f t="shared" si="67"/>
        <v>-4.2050096263117496</v>
      </c>
      <c r="T78" s="65">
        <f t="shared" si="68"/>
        <v>-2.7332143135301692</v>
      </c>
    </row>
    <row r="79" spans="1:20" ht="31" x14ac:dyDescent="0.35">
      <c r="A79" s="47" t="s">
        <v>72</v>
      </c>
      <c r="B79" s="48">
        <f t="shared" ref="B79:G79" si="85">B80+B84</f>
        <v>14341.669999999998</v>
      </c>
      <c r="C79" s="48">
        <f t="shared" si="85"/>
        <v>50917.2598</v>
      </c>
      <c r="D79" s="48">
        <f t="shared" si="85"/>
        <v>11007.650000000001</v>
      </c>
      <c r="E79" s="48">
        <f t="shared" si="85"/>
        <v>39213.057200000003</v>
      </c>
      <c r="F79" s="48">
        <f t="shared" si="85"/>
        <v>9347.8900000000012</v>
      </c>
      <c r="G79" s="48">
        <f t="shared" si="85"/>
        <v>33595.272478999999</v>
      </c>
      <c r="H79" s="65">
        <f t="shared" si="62"/>
        <v>30.288208654889957</v>
      </c>
      <c r="I79" s="65">
        <f t="shared" si="63"/>
        <v>29.847717662778905</v>
      </c>
      <c r="J79" s="65">
        <f t="shared" si="64"/>
        <v>53.421467304386312</v>
      </c>
      <c r="K79" s="65">
        <f t="shared" si="65"/>
        <v>51.560788297900444</v>
      </c>
      <c r="N79" s="47" t="s">
        <v>72</v>
      </c>
      <c r="O79" s="48">
        <f t="shared" ref="O79:R79" si="86">O80+O84</f>
        <v>123462.45999999999</v>
      </c>
      <c r="P79" s="48">
        <f t="shared" si="86"/>
        <v>442490.75801819994</v>
      </c>
      <c r="Q79" s="48">
        <f t="shared" si="86"/>
        <v>106306.66</v>
      </c>
      <c r="R79" s="48">
        <f t="shared" si="86"/>
        <v>375238.957007955</v>
      </c>
      <c r="S79" s="65">
        <f t="shared" si="67"/>
        <v>16.138029357709087</v>
      </c>
      <c r="T79" s="65">
        <f t="shared" si="68"/>
        <v>17.922393118905092</v>
      </c>
    </row>
    <row r="80" spans="1:20" ht="46.5" x14ac:dyDescent="0.35">
      <c r="A80" s="51" t="s">
        <v>73</v>
      </c>
      <c r="B80" s="52">
        <f t="shared" ref="B80:G80" si="87">SUM(B81:B83)</f>
        <v>9228.89</v>
      </c>
      <c r="C80" s="52">
        <f t="shared" si="87"/>
        <v>32765.3537</v>
      </c>
      <c r="D80" s="52">
        <f t="shared" si="87"/>
        <v>8294.52</v>
      </c>
      <c r="E80" s="52">
        <f t="shared" si="87"/>
        <v>29547.959800000001</v>
      </c>
      <c r="F80" s="52">
        <f t="shared" si="87"/>
        <v>6688.5700000000006</v>
      </c>
      <c r="G80" s="52">
        <f t="shared" si="87"/>
        <v>24037.982599999999</v>
      </c>
      <c r="H80" s="65">
        <f t="shared" si="62"/>
        <v>11.264907432859289</v>
      </c>
      <c r="I80" s="65">
        <f t="shared" si="63"/>
        <v>10.888717602763222</v>
      </c>
      <c r="J80" s="65">
        <f t="shared" si="64"/>
        <v>37.980016655279059</v>
      </c>
      <c r="K80" s="65">
        <f t="shared" si="65"/>
        <v>36.306587142633163</v>
      </c>
      <c r="N80" s="51" t="s">
        <v>73</v>
      </c>
      <c r="O80" s="52">
        <f t="shared" ref="O80:R80" si="88">SUM(O81:O83)</f>
        <v>90006.829999999987</v>
      </c>
      <c r="P80" s="52">
        <f t="shared" si="88"/>
        <v>322585.42541303812</v>
      </c>
      <c r="Q80" s="52">
        <f t="shared" si="88"/>
        <v>76400.639999999999</v>
      </c>
      <c r="R80" s="52">
        <f t="shared" si="88"/>
        <v>269677.33548851474</v>
      </c>
      <c r="S80" s="65">
        <f t="shared" si="67"/>
        <v>17.809000029319108</v>
      </c>
      <c r="T80" s="65">
        <f t="shared" si="68"/>
        <v>19.619034661804818</v>
      </c>
    </row>
    <row r="81" spans="1:20" x14ac:dyDescent="0.35">
      <c r="A81" s="58" t="s">
        <v>74</v>
      </c>
      <c r="B81" s="70">
        <v>649.42999999999995</v>
      </c>
      <c r="C81" s="71">
        <v>2305.6827999999996</v>
      </c>
      <c r="D81" s="70">
        <v>610.92999999999995</v>
      </c>
      <c r="E81" s="71">
        <v>2176.3604</v>
      </c>
      <c r="F81" s="70">
        <v>672.8</v>
      </c>
      <c r="G81" s="71">
        <v>2417.9531000000002</v>
      </c>
      <c r="H81" s="65">
        <f t="shared" si="62"/>
        <v>6.30186764441099</v>
      </c>
      <c r="I81" s="65">
        <f t="shared" si="63"/>
        <v>5.9421408329245224</v>
      </c>
      <c r="J81" s="65">
        <f t="shared" si="64"/>
        <v>-3.4735434007134387</v>
      </c>
      <c r="K81" s="65">
        <f t="shared" si="65"/>
        <v>-4.6431959329567007</v>
      </c>
      <c r="N81" s="58" t="s">
        <v>74</v>
      </c>
      <c r="O81" s="46">
        <v>5572.12</v>
      </c>
      <c r="P81" s="46">
        <v>19970.536841488749</v>
      </c>
      <c r="Q81" s="46">
        <v>5670.87</v>
      </c>
      <c r="R81" s="46">
        <v>20016.923507307551</v>
      </c>
      <c r="S81" s="65">
        <f t="shared" si="67"/>
        <v>-1.7413553828601209</v>
      </c>
      <c r="T81" s="65">
        <f t="shared" si="68"/>
        <v>-0.23173723875133589</v>
      </c>
    </row>
    <row r="82" spans="1:20" ht="46.5" x14ac:dyDescent="0.35">
      <c r="A82" s="58" t="s">
        <v>75</v>
      </c>
      <c r="B82" s="70">
        <v>1804.04</v>
      </c>
      <c r="C82" s="71">
        <v>6404.8804</v>
      </c>
      <c r="D82" s="70">
        <v>1812.81</v>
      </c>
      <c r="E82" s="71">
        <v>6457.8540000000003</v>
      </c>
      <c r="F82" s="70">
        <v>1612.88</v>
      </c>
      <c r="G82" s="71">
        <v>5796.5277999999998</v>
      </c>
      <c r="H82" s="65">
        <f t="shared" si="62"/>
        <v>-0.48377932601871976</v>
      </c>
      <c r="I82" s="65">
        <f t="shared" si="63"/>
        <v>-0.82029726903085987</v>
      </c>
      <c r="J82" s="65">
        <f t="shared" si="64"/>
        <v>11.852090670105639</v>
      </c>
      <c r="K82" s="65">
        <f t="shared" si="65"/>
        <v>10.495120889440074</v>
      </c>
      <c r="N82" s="58" t="s">
        <v>75</v>
      </c>
      <c r="O82" s="46">
        <v>17450.09</v>
      </c>
      <c r="P82" s="46">
        <v>62541.298608798708</v>
      </c>
      <c r="Q82" s="46">
        <v>16915.080000000002</v>
      </c>
      <c r="R82" s="46">
        <v>59706.485891721197</v>
      </c>
      <c r="S82" s="65">
        <f t="shared" si="67"/>
        <v>3.1629173494893195</v>
      </c>
      <c r="T82" s="65">
        <f t="shared" si="68"/>
        <v>4.7479141917990262</v>
      </c>
    </row>
    <row r="83" spans="1:20" ht="46.5" x14ac:dyDescent="0.35">
      <c r="A83" s="58" t="s">
        <v>76</v>
      </c>
      <c r="B83" s="46">
        <v>6775.42</v>
      </c>
      <c r="C83" s="46">
        <v>24054.790499999999</v>
      </c>
      <c r="D83" s="46">
        <v>5870.78</v>
      </c>
      <c r="E83" s="46">
        <v>20913.7454</v>
      </c>
      <c r="F83" s="46">
        <v>4402.8900000000003</v>
      </c>
      <c r="G83" s="46">
        <v>15823.501699999999</v>
      </c>
      <c r="H83" s="65">
        <f t="shared" si="62"/>
        <v>15.40919605231332</v>
      </c>
      <c r="I83" s="65">
        <f t="shared" si="63"/>
        <v>15.019046277573977</v>
      </c>
      <c r="J83" s="65">
        <f t="shared" si="64"/>
        <v>53.885743227743575</v>
      </c>
      <c r="K83" s="65">
        <f t="shared" si="65"/>
        <v>52.019388350683471</v>
      </c>
      <c r="N83" s="58" t="s">
        <v>76</v>
      </c>
      <c r="O83" s="46">
        <v>66984.62</v>
      </c>
      <c r="P83" s="46">
        <v>240073.58996275067</v>
      </c>
      <c r="Q83" s="46">
        <v>53814.69</v>
      </c>
      <c r="R83" s="46">
        <v>189953.92608948602</v>
      </c>
      <c r="S83" s="65">
        <f t="shared" si="67"/>
        <v>24.472741550680666</v>
      </c>
      <c r="T83" s="65">
        <f t="shared" si="68"/>
        <v>26.385168711729406</v>
      </c>
    </row>
    <row r="84" spans="1:20" ht="46.5" x14ac:dyDescent="0.35">
      <c r="A84" s="51" t="s">
        <v>77</v>
      </c>
      <c r="B84" s="52">
        <v>5112.78</v>
      </c>
      <c r="C84" s="52">
        <v>18151.9061</v>
      </c>
      <c r="D84" s="52">
        <v>2713.13</v>
      </c>
      <c r="E84" s="52">
        <v>9665.0974000000006</v>
      </c>
      <c r="F84" s="52">
        <v>2659.32</v>
      </c>
      <c r="G84" s="52">
        <v>9557.2898789999999</v>
      </c>
      <c r="H84" s="65">
        <f t="shared" si="62"/>
        <v>88.445817192688878</v>
      </c>
      <c r="I84" s="65">
        <f t="shared" si="63"/>
        <v>87.808827461997424</v>
      </c>
      <c r="J84" s="65">
        <f t="shared" si="64"/>
        <v>92.258923333784566</v>
      </c>
      <c r="K84" s="65">
        <f t="shared" si="65"/>
        <v>89.927336408250426</v>
      </c>
      <c r="N84" s="51" t="s">
        <v>77</v>
      </c>
      <c r="O84" s="52">
        <v>33455.629999999997</v>
      </c>
      <c r="P84" s="52">
        <v>119905.33260516179</v>
      </c>
      <c r="Q84" s="52">
        <v>29906.02</v>
      </c>
      <c r="R84" s="52">
        <v>105561.62151944025</v>
      </c>
      <c r="S84" s="65">
        <f t="shared" si="67"/>
        <v>11.869215629495329</v>
      </c>
      <c r="T84" s="65">
        <f t="shared" si="68"/>
        <v>13.587998061473499</v>
      </c>
    </row>
    <row r="85" spans="1:20" ht="31" x14ac:dyDescent="0.35">
      <c r="A85" s="47" t="s">
        <v>97</v>
      </c>
      <c r="B85" s="48">
        <v>27341.43</v>
      </c>
      <c r="C85" s="48">
        <v>97070.303790000005</v>
      </c>
      <c r="D85" s="48">
        <v>30502.25</v>
      </c>
      <c r="E85" s="48">
        <v>108659.59028999999</v>
      </c>
      <c r="F85" s="48">
        <v>24426.37</v>
      </c>
      <c r="G85" s="48">
        <v>87785.669059000007</v>
      </c>
      <c r="H85" s="65">
        <f t="shared" si="62"/>
        <v>-10.362579809686167</v>
      </c>
      <c r="I85" s="65">
        <f t="shared" si="63"/>
        <v>-10.66568212623433</v>
      </c>
      <c r="J85" s="65">
        <f t="shared" si="64"/>
        <v>11.934069614109674</v>
      </c>
      <c r="K85" s="65">
        <f t="shared" si="65"/>
        <v>10.576481139261887</v>
      </c>
      <c r="N85" s="47" t="s">
        <v>97</v>
      </c>
      <c r="O85" s="48">
        <v>295803.07</v>
      </c>
      <c r="P85" s="48">
        <v>1060161.2911386464</v>
      </c>
      <c r="Q85" s="48">
        <v>291431.34000000003</v>
      </c>
      <c r="R85" s="48">
        <v>1028688.1152099197</v>
      </c>
      <c r="S85" s="65">
        <f t="shared" si="67"/>
        <v>1.500089180525336</v>
      </c>
      <c r="T85" s="65">
        <f t="shared" si="68"/>
        <v>3.0595450130483925</v>
      </c>
    </row>
    <row r="86" spans="1:20" ht="46.5" x14ac:dyDescent="0.35">
      <c r="A86" s="49" t="s">
        <v>78</v>
      </c>
      <c r="B86" s="46">
        <v>2028.67</v>
      </c>
      <c r="C86" s="46">
        <v>7202.3995999999997</v>
      </c>
      <c r="D86" s="46">
        <v>2208.3000000000002</v>
      </c>
      <c r="E86" s="46">
        <v>7866.7246999999988</v>
      </c>
      <c r="F86" s="46">
        <v>2330.56</v>
      </c>
      <c r="G86" s="46">
        <v>8375.7790999999997</v>
      </c>
      <c r="H86" s="65">
        <f t="shared" si="62"/>
        <v>-8.1343114613050744</v>
      </c>
      <c r="I86" s="65">
        <f t="shared" si="63"/>
        <v>-8.4447482953102337</v>
      </c>
      <c r="J86" s="65">
        <f t="shared" si="64"/>
        <v>-12.953539063572691</v>
      </c>
      <c r="K86" s="65">
        <f t="shared" si="65"/>
        <v>-14.009198260732546</v>
      </c>
      <c r="N86" s="49" t="s">
        <v>78</v>
      </c>
      <c r="O86" s="46">
        <v>23600.75</v>
      </c>
      <c r="P86" s="46">
        <v>84585.319569434709</v>
      </c>
      <c r="Q86" s="46">
        <v>22343.23</v>
      </c>
      <c r="R86" s="46">
        <v>78866.65359366918</v>
      </c>
      <c r="S86" s="65">
        <f t="shared" si="67"/>
        <v>5.6281925218511333</v>
      </c>
      <c r="T86" s="65">
        <f t="shared" si="68"/>
        <v>7.251056961575685</v>
      </c>
    </row>
    <row r="87" spans="1:20" ht="46.5" x14ac:dyDescent="0.35">
      <c r="A87" s="49" t="s">
        <v>98</v>
      </c>
      <c r="B87" s="46">
        <v>14.21</v>
      </c>
      <c r="C87" s="46">
        <v>50.432699999999997</v>
      </c>
      <c r="D87" s="46">
        <v>215.64</v>
      </c>
      <c r="E87" s="46">
        <v>768.1998000000001</v>
      </c>
      <c r="F87" s="46">
        <v>2.5499999999999998</v>
      </c>
      <c r="G87" s="46">
        <v>9.1723999999999997</v>
      </c>
      <c r="H87" s="65">
        <f t="shared" si="62"/>
        <v>-93.410313485438692</v>
      </c>
      <c r="I87" s="65">
        <f t="shared" si="63"/>
        <v>-93.434950126256211</v>
      </c>
      <c r="J87" s="65">
        <f t="shared" si="64"/>
        <v>457.25490196078442</v>
      </c>
      <c r="K87" s="65">
        <f t="shared" si="65"/>
        <v>449.8310147834809</v>
      </c>
      <c r="N87" s="49" t="s">
        <v>98</v>
      </c>
      <c r="O87" s="46">
        <v>459.63</v>
      </c>
      <c r="P87" s="46">
        <v>1647.3188504673701</v>
      </c>
      <c r="Q87" s="46">
        <v>278.16000000000003</v>
      </c>
      <c r="R87" s="46">
        <v>981.85285834321542</v>
      </c>
      <c r="S87" s="65">
        <f t="shared" si="67"/>
        <v>65.239430543572013</v>
      </c>
      <c r="T87" s="65">
        <f t="shared" si="68"/>
        <v>67.776549863802018</v>
      </c>
    </row>
    <row r="88" spans="1:20" ht="31" x14ac:dyDescent="0.35">
      <c r="A88" s="49" t="s">
        <v>79</v>
      </c>
      <c r="B88" s="46">
        <v>3.05</v>
      </c>
      <c r="C88" s="46">
        <v>10.8116</v>
      </c>
      <c r="D88" s="46">
        <v>0.06</v>
      </c>
      <c r="E88" s="46">
        <v>0.2296</v>
      </c>
      <c r="F88" s="46">
        <v>4.13</v>
      </c>
      <c r="G88" s="46">
        <v>14.838700000000001</v>
      </c>
      <c r="H88" s="65">
        <f t="shared" ref="H88" si="89">IFERROR(B88/D88*100-100,"0.00")</f>
        <v>4983.3333333333339</v>
      </c>
      <c r="I88" s="65">
        <f t="shared" ref="I88" si="90">IFERROR(C88/E88*100-100,"0.00")</f>
        <v>4608.8850174216032</v>
      </c>
      <c r="J88" s="65">
        <f t="shared" ref="J88" si="91">IFERROR(B88/F88*100-100,"0.00")</f>
        <v>-26.150121065375316</v>
      </c>
      <c r="K88" s="65">
        <f t="shared" ref="K88" si="92">IFERROR(C88/G88*100-100,"0.00")</f>
        <v>-27.139169873371657</v>
      </c>
      <c r="N88" s="49" t="s">
        <v>79</v>
      </c>
      <c r="O88" s="46">
        <v>34.9</v>
      </c>
      <c r="P88" s="46">
        <v>125.0990814480466</v>
      </c>
      <c r="Q88" s="46">
        <v>14190.59</v>
      </c>
      <c r="R88" s="46">
        <v>50089.629316970677</v>
      </c>
      <c r="S88" s="65">
        <f t="shared" ref="S88" si="93">IFERROR(O88/Q88*100-100,"0.00")</f>
        <v>-99.754062375137323</v>
      </c>
      <c r="T88" s="65">
        <f t="shared" ref="T88" si="94">IFERROR(P88/R88*100-100,"0.00")</f>
        <v>-99.750249536373261</v>
      </c>
    </row>
    <row r="89" spans="1:20" x14ac:dyDescent="0.35">
      <c r="A89" s="49" t="s">
        <v>99</v>
      </c>
      <c r="B89" s="46">
        <v>719.56</v>
      </c>
      <c r="C89" s="46">
        <v>2554.6417000000001</v>
      </c>
      <c r="D89" s="46">
        <v>686.18</v>
      </c>
      <c r="E89" s="46">
        <v>2444.4032000000002</v>
      </c>
      <c r="F89" s="46">
        <v>597.75</v>
      </c>
      <c r="G89" s="46">
        <v>2148.2348999999999</v>
      </c>
      <c r="H89" s="65">
        <f t="shared" si="62"/>
        <v>4.8646127838176625</v>
      </c>
      <c r="I89" s="65">
        <f t="shared" si="63"/>
        <v>4.5098329113625795</v>
      </c>
      <c r="J89" s="65">
        <f t="shared" si="64"/>
        <v>20.378084483479711</v>
      </c>
      <c r="K89" s="65">
        <f t="shared" si="65"/>
        <v>18.918173240738255</v>
      </c>
      <c r="N89" s="49" t="s">
        <v>99</v>
      </c>
      <c r="O89" s="46">
        <v>6727.06</v>
      </c>
      <c r="P89" s="46">
        <v>24109.86851208187</v>
      </c>
      <c r="Q89" s="46">
        <v>5245.9</v>
      </c>
      <c r="R89" s="46">
        <v>18516.861479515192</v>
      </c>
      <c r="S89" s="65">
        <f t="shared" si="67"/>
        <v>28.234621323319175</v>
      </c>
      <c r="T89" s="65">
        <f t="shared" si="68"/>
        <v>30.204940717162572</v>
      </c>
    </row>
    <row r="90" spans="1:20" ht="31" x14ac:dyDescent="0.35">
      <c r="A90" s="49" t="s">
        <v>80</v>
      </c>
      <c r="B90" s="46">
        <v>24575.95</v>
      </c>
      <c r="C90" s="46">
        <v>87252.018190000003</v>
      </c>
      <c r="D90" s="46">
        <v>27392.06</v>
      </c>
      <c r="E90" s="46">
        <v>97580.032989999992</v>
      </c>
      <c r="F90" s="46">
        <v>21491.38</v>
      </c>
      <c r="G90" s="46">
        <v>77237.643959000008</v>
      </c>
      <c r="H90" s="65">
        <f t="shared" si="62"/>
        <v>-10.280752889706008</v>
      </c>
      <c r="I90" s="65">
        <f t="shared" si="63"/>
        <v>-10.584147682198889</v>
      </c>
      <c r="J90" s="65">
        <f t="shared" si="64"/>
        <v>14.352591597189203</v>
      </c>
      <c r="K90" s="65">
        <f t="shared" si="65"/>
        <v>12.965665079473325</v>
      </c>
      <c r="N90" s="49" t="s">
        <v>80</v>
      </c>
      <c r="O90" s="46">
        <v>264980.73</v>
      </c>
      <c r="P90" s="46">
        <v>949693.6851252144</v>
      </c>
      <c r="Q90" s="46">
        <v>249373.46</v>
      </c>
      <c r="R90" s="46">
        <v>880233.11796142138</v>
      </c>
      <c r="S90" s="65">
        <f t="shared" si="67"/>
        <v>6.2585930355218977</v>
      </c>
      <c r="T90" s="65">
        <f t="shared" si="68"/>
        <v>7.8911558479713335</v>
      </c>
    </row>
    <row r="91" spans="1:20" ht="35.5" x14ac:dyDescent="0.4">
      <c r="A91" s="43" t="s">
        <v>81</v>
      </c>
      <c r="B91" s="44">
        <f t="shared" ref="B91:G91" si="95">B92+B95</f>
        <v>1109.05</v>
      </c>
      <c r="C91" s="44">
        <f t="shared" si="95"/>
        <v>3937.43199</v>
      </c>
      <c r="D91" s="44">
        <f t="shared" si="95"/>
        <v>1445.08</v>
      </c>
      <c r="E91" s="44">
        <f t="shared" si="95"/>
        <v>5147.8812900000003</v>
      </c>
      <c r="F91" s="44">
        <f t="shared" si="95"/>
        <v>550.88</v>
      </c>
      <c r="G91" s="44">
        <f t="shared" si="95"/>
        <v>1979.8352359999999</v>
      </c>
      <c r="H91" s="65">
        <f t="shared" ref="H91:H94" si="96">IFERROR(B91/D91*100-100,"0.00")</f>
        <v>-23.253383895701276</v>
      </c>
      <c r="I91" s="65">
        <f t="shared" ref="I91:I94" si="97">IFERROR(C91/E91*100-100,"0.00")</f>
        <v>-23.513543374656948</v>
      </c>
      <c r="J91" s="65">
        <f t="shared" ref="J91:J95" si="98">IFERROR(B91/F91*100-100,"0.00")</f>
        <v>101.32333720592504</v>
      </c>
      <c r="K91" s="65">
        <f t="shared" ref="K91:K95" si="99">IFERROR(C91/G91*100-100,"0.00")</f>
        <v>98.876750873222676</v>
      </c>
      <c r="N91" s="43" t="s">
        <v>81</v>
      </c>
      <c r="O91" s="44">
        <f t="shared" ref="O91:R91" si="100">O92+O95</f>
        <v>13113.6</v>
      </c>
      <c r="P91" s="44">
        <f t="shared" si="100"/>
        <v>46999.270606040001</v>
      </c>
      <c r="Q91" s="44">
        <f t="shared" si="100"/>
        <v>5806.75</v>
      </c>
      <c r="R91" s="44">
        <f t="shared" si="100"/>
        <v>20496.544120000002</v>
      </c>
      <c r="S91" s="65">
        <f t="shared" si="67"/>
        <v>125.83372798897835</v>
      </c>
      <c r="T91" s="65">
        <f t="shared" si="68"/>
        <v>129.30339051732784</v>
      </c>
    </row>
    <row r="92" spans="1:20" ht="31" x14ac:dyDescent="0.35">
      <c r="A92" s="47" t="s">
        <v>82</v>
      </c>
      <c r="B92" s="48">
        <f t="shared" ref="B92:G92" si="101">SUM(B93:B94)</f>
        <v>448.75</v>
      </c>
      <c r="C92" s="48">
        <f t="shared" si="101"/>
        <v>1593.18479</v>
      </c>
      <c r="D92" s="48">
        <f t="shared" si="101"/>
        <v>539.20000000000005</v>
      </c>
      <c r="E92" s="48">
        <f t="shared" si="101"/>
        <v>1920.8050900000001</v>
      </c>
      <c r="F92" s="48">
        <f t="shared" si="101"/>
        <v>441.47</v>
      </c>
      <c r="G92" s="48">
        <f t="shared" si="101"/>
        <v>1586.621036</v>
      </c>
      <c r="H92" s="65">
        <f t="shared" si="96"/>
        <v>-16.774851632047486</v>
      </c>
      <c r="I92" s="65">
        <f t="shared" si="97"/>
        <v>-17.056405238909491</v>
      </c>
      <c r="J92" s="65">
        <f t="shared" si="98"/>
        <v>1.6490361745984785</v>
      </c>
      <c r="K92" s="65">
        <f t="shared" si="99"/>
        <v>0.41369387213899245</v>
      </c>
      <c r="N92" s="47" t="s">
        <v>82</v>
      </c>
      <c r="O92" s="48">
        <f t="shared" ref="O92:R92" si="102">SUM(O93:O94)</f>
        <v>4210.67</v>
      </c>
      <c r="P92" s="48">
        <f t="shared" si="102"/>
        <v>15091.083115187532</v>
      </c>
      <c r="Q92" s="48">
        <f t="shared" si="102"/>
        <v>4086.17</v>
      </c>
      <c r="R92" s="48">
        <f t="shared" si="102"/>
        <v>14423.272620000002</v>
      </c>
      <c r="S92" s="65">
        <f t="shared" si="67"/>
        <v>3.0468629547962962</v>
      </c>
      <c r="T92" s="65">
        <f t="shared" si="68"/>
        <v>4.6300899440915515</v>
      </c>
    </row>
    <row r="93" spans="1:20" x14ac:dyDescent="0.35">
      <c r="A93" s="49" t="s">
        <v>83</v>
      </c>
      <c r="B93" s="46">
        <v>371.25</v>
      </c>
      <c r="C93" s="46">
        <v>1318.0376000000001</v>
      </c>
      <c r="D93" s="46">
        <v>487.85</v>
      </c>
      <c r="E93" s="46">
        <v>1737.8841</v>
      </c>
      <c r="F93" s="46">
        <v>340.91</v>
      </c>
      <c r="G93" s="46">
        <v>1225.2051999999999</v>
      </c>
      <c r="H93" s="65">
        <f t="shared" si="96"/>
        <v>-23.90078917700113</v>
      </c>
      <c r="I93" s="65">
        <f t="shared" si="97"/>
        <v>-24.158486748339541</v>
      </c>
      <c r="J93" s="65">
        <f t="shared" si="98"/>
        <v>8.8997096007744005</v>
      </c>
      <c r="K93" s="65">
        <f t="shared" si="99"/>
        <v>7.576885896338041</v>
      </c>
      <c r="N93" s="49" t="s">
        <v>83</v>
      </c>
      <c r="O93" s="46">
        <v>3474.75</v>
      </c>
      <c r="P93" s="46">
        <v>12453.552</v>
      </c>
      <c r="Q93" s="46">
        <v>3589.01</v>
      </c>
      <c r="R93" s="46">
        <v>12668.394300000002</v>
      </c>
      <c r="S93" s="65">
        <f t="shared" si="67"/>
        <v>-3.1836077358380237</v>
      </c>
      <c r="T93" s="65">
        <f t="shared" si="68"/>
        <v>-1.6958921147568162</v>
      </c>
    </row>
    <row r="94" spans="1:20" x14ac:dyDescent="0.35">
      <c r="A94" s="49" t="s">
        <v>84</v>
      </c>
      <c r="B94" s="46">
        <v>77.5</v>
      </c>
      <c r="C94" s="46">
        <v>275.14718999999991</v>
      </c>
      <c r="D94" s="46">
        <v>51.35</v>
      </c>
      <c r="E94" s="46">
        <v>182.92099000000007</v>
      </c>
      <c r="F94" s="46">
        <v>100.56</v>
      </c>
      <c r="G94" s="46">
        <v>361.41583600000013</v>
      </c>
      <c r="H94" s="65">
        <f t="shared" si="96"/>
        <v>50.925024342745871</v>
      </c>
      <c r="I94" s="65">
        <f t="shared" si="97"/>
        <v>50.418598762230516</v>
      </c>
      <c r="J94" s="65">
        <f t="shared" ref="J94" si="103">IFERROR(B94/F94*100-100,"0.00")</f>
        <v>-22.931583134447095</v>
      </c>
      <c r="K94" s="65">
        <f t="shared" ref="K94" si="104">IFERROR(C94/G94*100-100,"0.00")</f>
        <v>-23.869636415157032</v>
      </c>
      <c r="N94" s="49" t="s">
        <v>84</v>
      </c>
      <c r="O94" s="46">
        <v>735.92</v>
      </c>
      <c r="P94" s="46">
        <v>2637.531115187533</v>
      </c>
      <c r="Q94" s="46">
        <v>497.16</v>
      </c>
      <c r="R94" s="46">
        <v>1754.87832</v>
      </c>
      <c r="S94" s="65">
        <f t="shared" ref="S94" si="105">IFERROR(O94/Q94*100-100,"0.00")</f>
        <v>48.024780754686617</v>
      </c>
      <c r="T94" s="65">
        <f t="shared" ref="T94" si="106">IFERROR(P94/R94*100-100,"0.00")</f>
        <v>50.2970938285643</v>
      </c>
    </row>
    <row r="95" spans="1:20" ht="31" x14ac:dyDescent="0.35">
      <c r="A95" s="47" t="s">
        <v>85</v>
      </c>
      <c r="B95" s="48">
        <v>660.3</v>
      </c>
      <c r="C95" s="48">
        <v>2344.2472000000002</v>
      </c>
      <c r="D95" s="48">
        <v>905.88</v>
      </c>
      <c r="E95" s="48">
        <v>3227.0762</v>
      </c>
      <c r="F95" s="48">
        <v>109.41</v>
      </c>
      <c r="G95" s="48">
        <v>393.21420000000001</v>
      </c>
      <c r="H95" s="65">
        <f t="shared" ref="H95" si="107">IFERROR(B95/D95*100-100,"0.00")</f>
        <v>-27.109550933898532</v>
      </c>
      <c r="I95" s="65">
        <f t="shared" ref="I95" si="108">IFERROR(C95/E95*100-100,"0.00")</f>
        <v>-27.35693071021997</v>
      </c>
      <c r="J95" s="65">
        <f t="shared" si="98"/>
        <v>503.50973402796819</v>
      </c>
      <c r="K95" s="65">
        <f t="shared" si="99"/>
        <v>496.17562132801925</v>
      </c>
      <c r="N95" s="47" t="s">
        <v>85</v>
      </c>
      <c r="O95" s="48">
        <v>8902.93</v>
      </c>
      <c r="P95" s="48">
        <v>31908.18749085247</v>
      </c>
      <c r="Q95" s="48">
        <v>1720.58</v>
      </c>
      <c r="R95" s="48">
        <v>6073.2714999999998</v>
      </c>
      <c r="S95" s="65">
        <f t="shared" si="67"/>
        <v>417.43772448825393</v>
      </c>
      <c r="T95" s="65">
        <f t="shared" si="68"/>
        <v>425.38714086555285</v>
      </c>
    </row>
    <row r="96" spans="1:20" ht="18" x14ac:dyDescent="0.4">
      <c r="A96" s="43" t="s">
        <v>86</v>
      </c>
      <c r="B96" s="44">
        <f t="shared" ref="B96:G96" si="109">SUM(B97+B98+B99)</f>
        <v>24220.649999999998</v>
      </c>
      <c r="C96" s="44">
        <f t="shared" si="109"/>
        <v>85990.572842457739</v>
      </c>
      <c r="D96" s="44">
        <f t="shared" si="109"/>
        <v>19448.39</v>
      </c>
      <c r="E96" s="44">
        <f t="shared" si="109"/>
        <v>69281.922322886196</v>
      </c>
      <c r="F96" s="44">
        <f t="shared" si="109"/>
        <v>26343.07</v>
      </c>
      <c r="G96" s="44">
        <f t="shared" si="109"/>
        <v>94674.065512880858</v>
      </c>
      <c r="H96" s="65">
        <f t="shared" si="62"/>
        <v>24.538072303157207</v>
      </c>
      <c r="I96" s="65">
        <f t="shared" si="63"/>
        <v>24.116897971885678</v>
      </c>
      <c r="J96" s="65">
        <f t="shared" si="64"/>
        <v>-8.0568437923142682</v>
      </c>
      <c r="K96" s="65">
        <f t="shared" si="65"/>
        <v>-9.1719866717265717</v>
      </c>
      <c r="N96" s="43" t="s">
        <v>86</v>
      </c>
      <c r="O96" s="44">
        <f t="shared" ref="O96:R96" si="110">SUM(O97+O98+O99)</f>
        <v>233473.08000000002</v>
      </c>
      <c r="P96" s="44">
        <f t="shared" si="110"/>
        <v>836769.93502630061</v>
      </c>
      <c r="Q96" s="44">
        <f t="shared" si="110"/>
        <v>308146.68</v>
      </c>
      <c r="R96" s="44">
        <f t="shared" si="110"/>
        <v>1087689.556797798</v>
      </c>
      <c r="S96" s="65">
        <f t="shared" si="67"/>
        <v>-24.233134687675346</v>
      </c>
      <c r="T96" s="65">
        <f t="shared" si="68"/>
        <v>-23.069047615958993</v>
      </c>
    </row>
    <row r="97" spans="1:20" x14ac:dyDescent="0.35">
      <c r="A97" s="45" t="s">
        <v>87</v>
      </c>
      <c r="B97" s="46">
        <v>1635.69</v>
      </c>
      <c r="C97" s="46">
        <v>5807.1890440339121</v>
      </c>
      <c r="D97" s="46">
        <v>4556.93</v>
      </c>
      <c r="E97" s="46">
        <v>16233.373242886209</v>
      </c>
      <c r="F97" s="46">
        <v>1675.78</v>
      </c>
      <c r="G97" s="46">
        <v>6022.5565108808623</v>
      </c>
      <c r="H97" s="65">
        <f t="shared" si="62"/>
        <v>-64.105439407671398</v>
      </c>
      <c r="I97" s="65">
        <f t="shared" si="63"/>
        <v>-64.2268494838019</v>
      </c>
      <c r="J97" s="65">
        <f t="shared" si="64"/>
        <v>-2.3923188007972271</v>
      </c>
      <c r="K97" s="65">
        <f t="shared" si="65"/>
        <v>-3.5760140474871349</v>
      </c>
      <c r="N97" s="45" t="s">
        <v>87</v>
      </c>
      <c r="O97" s="46">
        <v>38815.019999999997</v>
      </c>
      <c r="P97" s="46">
        <v>139113.42933593717</v>
      </c>
      <c r="Q97" s="46">
        <v>38998.620000000003</v>
      </c>
      <c r="R97" s="46">
        <v>137656.49060762333</v>
      </c>
      <c r="S97" s="65">
        <f t="shared" si="67"/>
        <v>-0.47078588934687104</v>
      </c>
      <c r="T97" s="65">
        <f t="shared" si="68"/>
        <v>1.0583872375961505</v>
      </c>
    </row>
    <row r="98" spans="1:20" x14ac:dyDescent="0.35">
      <c r="A98" s="45" t="s">
        <v>88</v>
      </c>
      <c r="B98" s="46">
        <v>487.79</v>
      </c>
      <c r="C98" s="46">
        <v>1731.800518145569</v>
      </c>
      <c r="D98" s="46">
        <v>4.97</v>
      </c>
      <c r="E98" s="46">
        <v>17.702999999999999</v>
      </c>
      <c r="F98" s="46">
        <v>2413.61</v>
      </c>
      <c r="G98" s="46">
        <v>8674.24</v>
      </c>
      <c r="H98" s="65">
        <f t="shared" ref="H98" si="111">IFERROR(B98/D98*100-100,"0.00")</f>
        <v>9714.6881287726374</v>
      </c>
      <c r="I98" s="65">
        <f t="shared" ref="I98" si="112">IFERROR(C98/E98*100-100,"0.00")</f>
        <v>9682.5256631394059</v>
      </c>
      <c r="J98" s="65">
        <f t="shared" si="64"/>
        <v>-79.790024071826025</v>
      </c>
      <c r="K98" s="65">
        <f t="shared" si="65"/>
        <v>-80.035132551721318</v>
      </c>
      <c r="N98" s="45" t="s">
        <v>88</v>
      </c>
      <c r="O98" s="46">
        <v>20655.02</v>
      </c>
      <c r="P98" s="46">
        <v>74027.795536104721</v>
      </c>
      <c r="Q98" s="46">
        <v>33675.72</v>
      </c>
      <c r="R98" s="46">
        <v>118867.84128026162</v>
      </c>
      <c r="S98" s="65">
        <f t="shared" si="67"/>
        <v>-38.664949108734724</v>
      </c>
      <c r="T98" s="65">
        <f t="shared" si="68"/>
        <v>-37.722604584392947</v>
      </c>
    </row>
    <row r="99" spans="1:20" x14ac:dyDescent="0.35">
      <c r="A99" s="59" t="s">
        <v>89</v>
      </c>
      <c r="B99" s="76">
        <v>22097.17</v>
      </c>
      <c r="C99" s="60">
        <v>78451.583280278253</v>
      </c>
      <c r="D99" s="60">
        <v>14886.49</v>
      </c>
      <c r="E99" s="60">
        <v>53030.846079999988</v>
      </c>
      <c r="F99" s="60">
        <v>22253.68</v>
      </c>
      <c r="G99" s="60">
        <v>79977.269002000001</v>
      </c>
      <c r="H99" s="66">
        <f t="shared" ref="H99" si="113">IFERROR(B99/D99*100-100,"0.00")</f>
        <v>48.437744558992733</v>
      </c>
      <c r="I99" s="66">
        <f t="shared" ref="I99" si="114">IFERROR(C99/E99*100-100,"0.00")</f>
        <v>47.935756412276845</v>
      </c>
      <c r="J99" s="66">
        <f t="shared" ref="J99" si="115">IFERROR(B99/F99*100-100,"0.00")</f>
        <v>-0.70329940935613422</v>
      </c>
      <c r="K99" s="66">
        <f t="shared" ref="K99" si="116">IFERROR(C99/G99*100-100,"0.00")</f>
        <v>-1.907649186775302</v>
      </c>
      <c r="N99" s="59" t="s">
        <v>89</v>
      </c>
      <c r="O99" s="60">
        <v>174003.04</v>
      </c>
      <c r="P99" s="60">
        <v>623628.71015425865</v>
      </c>
      <c r="Q99" s="60">
        <v>235472.34</v>
      </c>
      <c r="R99" s="60">
        <v>831165.22490991303</v>
      </c>
      <c r="S99" s="66">
        <f t="shared" si="67"/>
        <v>-26.104679640929376</v>
      </c>
      <c r="T99" s="66">
        <f t="shared" si="68"/>
        <v>-24.969345268042048</v>
      </c>
    </row>
    <row r="100" spans="1:20" x14ac:dyDescent="0.35">
      <c r="A100" s="56" t="s">
        <v>90</v>
      </c>
      <c r="B100" s="56"/>
      <c r="C100" s="56"/>
      <c r="D100" s="56"/>
      <c r="E100" s="56"/>
      <c r="F100" s="56"/>
      <c r="G100" s="56"/>
      <c r="H100" s="56"/>
      <c r="I100" s="56"/>
      <c r="J100" s="16" t="s">
        <v>106</v>
      </c>
      <c r="K100" s="56"/>
      <c r="N100" s="56" t="s">
        <v>90</v>
      </c>
      <c r="O100" s="56"/>
      <c r="P100" s="56"/>
      <c r="Q100" s="56"/>
      <c r="R100" s="56"/>
      <c r="S100" s="16" t="s">
        <v>107</v>
      </c>
      <c r="T100" s="56"/>
    </row>
    <row r="101" spans="1:20" x14ac:dyDescent="0.35">
      <c r="A101" s="64" t="s">
        <v>102</v>
      </c>
      <c r="B101" s="56"/>
      <c r="C101" s="56"/>
      <c r="D101" s="56"/>
      <c r="E101" s="56"/>
      <c r="F101" s="56"/>
      <c r="G101" s="56"/>
      <c r="H101" s="56"/>
      <c r="I101" s="56"/>
      <c r="J101" s="56"/>
      <c r="K101" s="56"/>
      <c r="N101" s="64" t="s">
        <v>102</v>
      </c>
      <c r="O101" s="56"/>
      <c r="P101" s="56"/>
      <c r="Q101" s="56"/>
      <c r="R101" s="56"/>
      <c r="S101" s="56"/>
      <c r="T101" s="56"/>
    </row>
    <row r="102" spans="1:20" x14ac:dyDescent="0.35">
      <c r="A102" s="25"/>
      <c r="B102" s="98" t="s">
        <v>92</v>
      </c>
      <c r="C102" s="98"/>
      <c r="D102" s="98"/>
      <c r="E102" s="98"/>
      <c r="F102" s="98"/>
      <c r="G102" s="98"/>
      <c r="H102" s="26"/>
      <c r="I102" s="27" t="s">
        <v>9</v>
      </c>
      <c r="J102" s="28"/>
      <c r="K102" s="28"/>
      <c r="N102" s="25"/>
      <c r="O102" s="98" t="s">
        <v>92</v>
      </c>
      <c r="P102" s="98"/>
      <c r="Q102" s="98"/>
      <c r="R102" s="98"/>
      <c r="S102" s="26"/>
      <c r="T102" s="27" t="s">
        <v>9</v>
      </c>
    </row>
    <row r="103" spans="1:20" x14ac:dyDescent="0.35">
      <c r="A103" s="28"/>
      <c r="B103" s="29"/>
      <c r="C103" s="29"/>
      <c r="D103" s="29"/>
      <c r="E103" s="29"/>
      <c r="F103" s="29"/>
      <c r="G103" s="29"/>
      <c r="H103" s="30"/>
      <c r="I103" s="28" t="s">
        <v>8</v>
      </c>
      <c r="J103" s="31"/>
      <c r="K103" s="31"/>
      <c r="N103" s="28"/>
      <c r="O103" s="29"/>
      <c r="P103" s="29"/>
      <c r="Q103" s="29"/>
      <c r="R103" s="29"/>
      <c r="S103" s="30"/>
      <c r="T103" s="28" t="s">
        <v>8</v>
      </c>
    </row>
    <row r="104" spans="1:20" x14ac:dyDescent="0.35">
      <c r="A104" s="32"/>
      <c r="B104" s="82"/>
      <c r="C104" s="83"/>
      <c r="D104" s="90"/>
      <c r="E104" s="90"/>
      <c r="F104" s="82"/>
      <c r="G104" s="83"/>
      <c r="H104" s="82" t="s">
        <v>111</v>
      </c>
      <c r="I104" s="99"/>
      <c r="J104" s="99"/>
      <c r="K104" s="99"/>
      <c r="N104" s="32"/>
      <c r="O104" s="82"/>
      <c r="P104" s="83"/>
      <c r="Q104" s="90"/>
      <c r="R104" s="90"/>
      <c r="S104" s="82" t="s">
        <v>112</v>
      </c>
      <c r="T104" s="99"/>
    </row>
    <row r="105" spans="1:20" x14ac:dyDescent="0.35">
      <c r="A105" s="33"/>
      <c r="B105" s="90" t="s">
        <v>113</v>
      </c>
      <c r="C105" s="90"/>
      <c r="D105" s="88" t="s">
        <v>118</v>
      </c>
      <c r="E105" s="89"/>
      <c r="F105" s="90" t="s">
        <v>114</v>
      </c>
      <c r="G105" s="90"/>
      <c r="H105" s="95" t="s">
        <v>3</v>
      </c>
      <c r="I105" s="97"/>
      <c r="J105" s="97"/>
      <c r="K105" s="97"/>
      <c r="N105" s="33"/>
      <c r="O105" s="88" t="s">
        <v>115</v>
      </c>
      <c r="P105" s="89"/>
      <c r="Q105" s="88" t="s">
        <v>116</v>
      </c>
      <c r="R105" s="89"/>
      <c r="S105" s="88" t="s">
        <v>3</v>
      </c>
      <c r="T105" s="90"/>
    </row>
    <row r="106" spans="1:20" x14ac:dyDescent="0.35">
      <c r="A106" s="34" t="s">
        <v>0</v>
      </c>
      <c r="B106" s="35"/>
      <c r="C106" s="29"/>
      <c r="D106" s="35"/>
      <c r="E106" s="36"/>
      <c r="F106" s="35"/>
      <c r="G106" s="36"/>
      <c r="H106" s="95" t="s">
        <v>110</v>
      </c>
      <c r="I106" s="97"/>
      <c r="J106" s="100" t="s">
        <v>114</v>
      </c>
      <c r="K106" s="101"/>
      <c r="N106" s="34" t="s">
        <v>0</v>
      </c>
      <c r="O106" s="93"/>
      <c r="P106" s="94"/>
      <c r="Q106" s="93"/>
      <c r="R106" s="94"/>
      <c r="S106" s="95" t="s">
        <v>117</v>
      </c>
      <c r="T106" s="97"/>
    </row>
    <row r="107" spans="1:20" x14ac:dyDescent="0.35">
      <c r="A107" s="33"/>
      <c r="B107" s="37" t="s">
        <v>1</v>
      </c>
      <c r="C107" s="38" t="s">
        <v>2</v>
      </c>
      <c r="D107" s="37" t="s">
        <v>1</v>
      </c>
      <c r="E107" s="39" t="s">
        <v>2</v>
      </c>
      <c r="F107" s="37" t="s">
        <v>1</v>
      </c>
      <c r="G107" s="39" t="s">
        <v>2</v>
      </c>
      <c r="H107" s="40" t="s">
        <v>1</v>
      </c>
      <c r="I107" s="40" t="s">
        <v>2</v>
      </c>
      <c r="J107" s="40" t="s">
        <v>1</v>
      </c>
      <c r="K107" s="40" t="s">
        <v>2</v>
      </c>
      <c r="N107" s="33"/>
      <c r="O107" s="37" t="s">
        <v>1</v>
      </c>
      <c r="P107" s="38" t="s">
        <v>2</v>
      </c>
      <c r="Q107" s="37" t="s">
        <v>1</v>
      </c>
      <c r="R107" s="39" t="s">
        <v>2</v>
      </c>
      <c r="S107" s="40" t="s">
        <v>1</v>
      </c>
      <c r="T107" s="40" t="s">
        <v>2</v>
      </c>
    </row>
    <row r="108" spans="1:20" ht="20" x14ac:dyDescent="0.4">
      <c r="A108" s="41" t="s">
        <v>93</v>
      </c>
      <c r="B108" s="42">
        <f t="shared" ref="B108:G108" si="117">B109+B112+B113+B133+B143+B146+B161+B164+B165+B178+B192+B197</f>
        <v>250118.53000000003</v>
      </c>
      <c r="C108" s="42">
        <f t="shared" si="117"/>
        <v>887995.96176458523</v>
      </c>
      <c r="D108" s="42">
        <f t="shared" si="117"/>
        <v>253385.31</v>
      </c>
      <c r="E108" s="42">
        <f t="shared" si="117"/>
        <v>902646.50467209832</v>
      </c>
      <c r="F108" s="42">
        <f t="shared" si="117"/>
        <v>260288.34</v>
      </c>
      <c r="G108" s="42">
        <f t="shared" si="117"/>
        <v>935447.51086479973</v>
      </c>
      <c r="H108" s="65">
        <f t="shared" ref="H108:I153" si="118">IFERROR(B108/D108*100-100,"0.00")</f>
        <v>-1.2892539034721295</v>
      </c>
      <c r="I108" s="65">
        <f t="shared" si="118"/>
        <v>-1.6230653784933367</v>
      </c>
      <c r="J108" s="65">
        <f t="shared" ref="J108:J153" si="119">IFERROR(B108/F108*100-100,"0.00")</f>
        <v>-3.9071323748117095</v>
      </c>
      <c r="K108" s="65">
        <f t="shared" ref="K108:K153" si="120">IFERROR(C108/G108*100-100,"0.00")</f>
        <v>-5.0726041332181779</v>
      </c>
      <c r="N108" s="41" t="s">
        <v>93</v>
      </c>
      <c r="O108" s="42">
        <f t="shared" ref="O108:R108" si="121">O109+O112+O113+O133+O143+O146+O161+O164+O165+O178+O192+O197</f>
        <v>2878723.1800000006</v>
      </c>
      <c r="P108" s="42">
        <f t="shared" si="121"/>
        <v>10317373.913104838</v>
      </c>
      <c r="Q108" s="42">
        <f t="shared" si="121"/>
        <v>2741494.22</v>
      </c>
      <c r="R108" s="42">
        <f t="shared" si="121"/>
        <v>9676867.6144316979</v>
      </c>
      <c r="S108" s="67">
        <f t="shared" ref="S108:S153" si="122">IFERROR(O108/Q108*100-100,"0.00")</f>
        <v>5.0056264572391029</v>
      </c>
      <c r="T108" s="67">
        <f t="shared" ref="T108:T153" si="123">IFERROR(P108/R108*100-100,"0.00")</f>
        <v>6.618942453216107</v>
      </c>
    </row>
    <row r="109" spans="1:20" ht="35.5" x14ac:dyDescent="0.4">
      <c r="A109" s="43" t="s">
        <v>14</v>
      </c>
      <c r="B109" s="44">
        <f t="shared" ref="B109:G109" si="124">SUM(B110:B111)</f>
        <v>0</v>
      </c>
      <c r="C109" s="44">
        <f t="shared" si="124"/>
        <v>0</v>
      </c>
      <c r="D109" s="44">
        <f t="shared" si="124"/>
        <v>0</v>
      </c>
      <c r="E109" s="44">
        <f t="shared" si="124"/>
        <v>0</v>
      </c>
      <c r="F109" s="44">
        <f t="shared" si="124"/>
        <v>0</v>
      </c>
      <c r="G109" s="44">
        <f t="shared" si="124"/>
        <v>0</v>
      </c>
      <c r="H109" s="65" t="str">
        <f t="shared" si="118"/>
        <v>0.00</v>
      </c>
      <c r="I109" s="65" t="str">
        <f t="shared" si="118"/>
        <v>0.00</v>
      </c>
      <c r="J109" s="65" t="str">
        <f t="shared" si="119"/>
        <v>0.00</v>
      </c>
      <c r="K109" s="65" t="str">
        <f t="shared" si="120"/>
        <v>0.00</v>
      </c>
      <c r="N109" s="43" t="s">
        <v>14</v>
      </c>
      <c r="O109" s="44">
        <f t="shared" ref="O109:R109" si="125">SUM(O110:O111)</f>
        <v>0</v>
      </c>
      <c r="P109" s="44">
        <f t="shared" si="125"/>
        <v>0</v>
      </c>
      <c r="Q109" s="44">
        <f t="shared" si="125"/>
        <v>0</v>
      </c>
      <c r="R109" s="44">
        <f t="shared" si="125"/>
        <v>0</v>
      </c>
      <c r="S109" s="65" t="str">
        <f t="shared" si="122"/>
        <v>0.00</v>
      </c>
      <c r="T109" s="65" t="str">
        <f t="shared" si="123"/>
        <v>0.00</v>
      </c>
    </row>
    <row r="110" spans="1:20" ht="31" x14ac:dyDescent="0.35">
      <c r="A110" s="45" t="s">
        <v>15</v>
      </c>
      <c r="B110" s="46">
        <v>0</v>
      </c>
      <c r="C110" s="46">
        <v>0</v>
      </c>
      <c r="D110" s="46">
        <v>0</v>
      </c>
      <c r="E110" s="46">
        <v>0</v>
      </c>
      <c r="F110" s="46">
        <v>0</v>
      </c>
      <c r="G110" s="46">
        <v>0</v>
      </c>
      <c r="H110" s="65" t="str">
        <f t="shared" si="118"/>
        <v>0.00</v>
      </c>
      <c r="I110" s="65" t="str">
        <f t="shared" si="118"/>
        <v>0.00</v>
      </c>
      <c r="J110" s="65" t="str">
        <f t="shared" si="119"/>
        <v>0.00</v>
      </c>
      <c r="K110" s="65" t="str">
        <f t="shared" si="120"/>
        <v>0.00</v>
      </c>
      <c r="N110" s="45" t="s">
        <v>15</v>
      </c>
      <c r="O110" s="46">
        <v>0</v>
      </c>
      <c r="P110" s="46">
        <v>0</v>
      </c>
      <c r="Q110" s="46">
        <v>0</v>
      </c>
      <c r="R110" s="46">
        <v>0</v>
      </c>
      <c r="S110" s="65" t="str">
        <f t="shared" si="122"/>
        <v>0.00</v>
      </c>
      <c r="T110" s="65" t="str">
        <f t="shared" si="123"/>
        <v>0.00</v>
      </c>
    </row>
    <row r="111" spans="1:20" x14ac:dyDescent="0.35">
      <c r="A111" s="45" t="s">
        <v>16</v>
      </c>
      <c r="B111" s="46">
        <v>0</v>
      </c>
      <c r="C111" s="46">
        <v>0</v>
      </c>
      <c r="D111" s="46">
        <v>0</v>
      </c>
      <c r="E111" s="46">
        <v>0</v>
      </c>
      <c r="F111" s="46">
        <v>0</v>
      </c>
      <c r="G111" s="46">
        <v>0</v>
      </c>
      <c r="H111" s="65" t="str">
        <f t="shared" si="118"/>
        <v>0.00</v>
      </c>
      <c r="I111" s="65" t="str">
        <f t="shared" si="118"/>
        <v>0.00</v>
      </c>
      <c r="J111" s="65" t="str">
        <f t="shared" si="119"/>
        <v>0.00</v>
      </c>
      <c r="K111" s="65" t="str">
        <f t="shared" si="120"/>
        <v>0.00</v>
      </c>
      <c r="N111" s="45" t="s">
        <v>16</v>
      </c>
      <c r="O111" s="46">
        <v>0</v>
      </c>
      <c r="P111" s="46">
        <v>0</v>
      </c>
      <c r="Q111" s="46">
        <v>0</v>
      </c>
      <c r="R111" s="46">
        <v>0</v>
      </c>
      <c r="S111" s="65" t="str">
        <f t="shared" si="122"/>
        <v>0.00</v>
      </c>
      <c r="T111" s="65" t="str">
        <f t="shared" si="123"/>
        <v>0.00</v>
      </c>
    </row>
    <row r="112" spans="1:20" ht="35.5" x14ac:dyDescent="0.4">
      <c r="A112" s="43" t="s">
        <v>17</v>
      </c>
      <c r="B112" s="44">
        <v>2731.44</v>
      </c>
      <c r="C112" s="44">
        <v>9697.4155542646004</v>
      </c>
      <c r="D112" s="44">
        <v>3630.74</v>
      </c>
      <c r="E112" s="44">
        <v>12933.948311085289</v>
      </c>
      <c r="F112" s="44">
        <v>2207.6799999999998</v>
      </c>
      <c r="G112" s="44">
        <v>7934.1477994999996</v>
      </c>
      <c r="H112" s="65">
        <f t="shared" si="118"/>
        <v>-24.769055344089637</v>
      </c>
      <c r="I112" s="65">
        <f t="shared" si="118"/>
        <v>-25.023547945113989</v>
      </c>
      <c r="J112" s="65">
        <f t="shared" si="119"/>
        <v>23.72445281924918</v>
      </c>
      <c r="K112" s="65">
        <f t="shared" si="120"/>
        <v>22.223782557664478</v>
      </c>
      <c r="N112" s="43" t="s">
        <v>17</v>
      </c>
      <c r="O112" s="44">
        <v>17862.330000000002</v>
      </c>
      <c r="P112" s="44">
        <v>64018.76099933518</v>
      </c>
      <c r="Q112" s="44">
        <v>19565.810000000001</v>
      </c>
      <c r="R112" s="44">
        <v>69062.962418900002</v>
      </c>
      <c r="S112" s="65">
        <f t="shared" si="122"/>
        <v>-8.7064118480144685</v>
      </c>
      <c r="T112" s="65">
        <f t="shared" si="123"/>
        <v>-7.3037721564408429</v>
      </c>
    </row>
    <row r="113" spans="1:20" ht="18" x14ac:dyDescent="0.4">
      <c r="A113" s="43" t="s">
        <v>18</v>
      </c>
      <c r="B113" s="44">
        <f t="shared" ref="B113:G113" si="126">B114+B118+B122+B126+B130+B131+B132</f>
        <v>108422.43000000001</v>
      </c>
      <c r="C113" s="44">
        <f t="shared" si="126"/>
        <v>384932.23399319121</v>
      </c>
      <c r="D113" s="44">
        <f t="shared" si="126"/>
        <v>108904.57</v>
      </c>
      <c r="E113" s="44">
        <f t="shared" si="126"/>
        <v>387955.96092675673</v>
      </c>
      <c r="F113" s="44">
        <f t="shared" si="126"/>
        <v>109320.1</v>
      </c>
      <c r="G113" s="44">
        <f t="shared" si="126"/>
        <v>392884.35559498396</v>
      </c>
      <c r="H113" s="65">
        <f t="shared" si="118"/>
        <v>-0.44271787676127872</v>
      </c>
      <c r="I113" s="65">
        <f t="shared" si="118"/>
        <v>-0.77939952935440715</v>
      </c>
      <c r="J113" s="65">
        <f t="shared" si="119"/>
        <v>-0.82113902200967459</v>
      </c>
      <c r="K113" s="65">
        <f t="shared" si="120"/>
        <v>-2.024036205195813</v>
      </c>
      <c r="N113" s="43" t="s">
        <v>18</v>
      </c>
      <c r="O113" s="44">
        <f t="shared" ref="O113:R113" si="127">O114+O118+O122+O126+O130+O131+O132</f>
        <v>1228340.81</v>
      </c>
      <c r="P113" s="44">
        <f t="shared" si="127"/>
        <v>4402386.2651678855</v>
      </c>
      <c r="Q113" s="44">
        <f t="shared" si="127"/>
        <v>1221943.8399999999</v>
      </c>
      <c r="R113" s="44">
        <f t="shared" si="127"/>
        <v>4313191.2037380747</v>
      </c>
      <c r="S113" s="65">
        <f t="shared" si="122"/>
        <v>0.52350769246483253</v>
      </c>
      <c r="T113" s="65">
        <f t="shared" si="123"/>
        <v>2.0679598287344447</v>
      </c>
    </row>
    <row r="114" spans="1:20" x14ac:dyDescent="0.35">
      <c r="A114" s="47" t="s">
        <v>19</v>
      </c>
      <c r="B114" s="48">
        <f t="shared" ref="B114:G114" si="128">SUM(B115:B117)</f>
        <v>55723.28</v>
      </c>
      <c r="C114" s="48">
        <f t="shared" si="128"/>
        <v>197834.40663226569</v>
      </c>
      <c r="D114" s="48">
        <f t="shared" si="128"/>
        <v>52834.239999999998</v>
      </c>
      <c r="E114" s="48">
        <f t="shared" si="128"/>
        <v>188213.92855834292</v>
      </c>
      <c r="F114" s="48">
        <f t="shared" si="128"/>
        <v>64738.159999999996</v>
      </c>
      <c r="G114" s="48">
        <f t="shared" si="128"/>
        <v>232661.78114941722</v>
      </c>
      <c r="H114" s="65">
        <f t="shared" si="118"/>
        <v>5.4681206732603727</v>
      </c>
      <c r="I114" s="65">
        <f t="shared" si="118"/>
        <v>5.111459150559412</v>
      </c>
      <c r="J114" s="65">
        <f t="shared" si="119"/>
        <v>-13.92514090607456</v>
      </c>
      <c r="K114" s="65">
        <f t="shared" si="120"/>
        <v>-14.969099929130664</v>
      </c>
      <c r="N114" s="47" t="s">
        <v>19</v>
      </c>
      <c r="O114" s="48">
        <f t="shared" ref="O114:R114" si="129">SUM(O115:O117)</f>
        <v>624453.69999999995</v>
      </c>
      <c r="P114" s="48">
        <f t="shared" si="129"/>
        <v>2238048.5562650375</v>
      </c>
      <c r="Q114" s="48">
        <f t="shared" si="129"/>
        <v>747584.63</v>
      </c>
      <c r="R114" s="48">
        <f t="shared" si="129"/>
        <v>2638808.2194126965</v>
      </c>
      <c r="S114" s="65">
        <f t="shared" si="122"/>
        <v>-16.470500470294596</v>
      </c>
      <c r="T114" s="65">
        <f t="shared" si="123"/>
        <v>-15.18714623516118</v>
      </c>
    </row>
    <row r="115" spans="1:20" x14ac:dyDescent="0.35">
      <c r="A115" s="49" t="s">
        <v>20</v>
      </c>
      <c r="B115" s="50">
        <v>0</v>
      </c>
      <c r="C115" s="50">
        <v>0</v>
      </c>
      <c r="D115" s="50">
        <v>0</v>
      </c>
      <c r="E115" s="50">
        <v>0</v>
      </c>
      <c r="F115" s="50">
        <v>0</v>
      </c>
      <c r="G115" s="50">
        <v>0</v>
      </c>
      <c r="H115" s="65" t="str">
        <f t="shared" si="118"/>
        <v>0.00</v>
      </c>
      <c r="I115" s="65" t="str">
        <f t="shared" si="118"/>
        <v>0.00</v>
      </c>
      <c r="J115" s="65" t="str">
        <f t="shared" si="119"/>
        <v>0.00</v>
      </c>
      <c r="K115" s="65" t="str">
        <f t="shared" si="120"/>
        <v>0.00</v>
      </c>
      <c r="N115" s="49" t="s">
        <v>20</v>
      </c>
      <c r="O115" s="50">
        <v>0</v>
      </c>
      <c r="P115" s="50">
        <v>0</v>
      </c>
      <c r="Q115" s="50">
        <v>0</v>
      </c>
      <c r="R115" s="50">
        <v>0</v>
      </c>
      <c r="S115" s="65" t="str">
        <f t="shared" si="122"/>
        <v>0.00</v>
      </c>
      <c r="T115" s="65" t="str">
        <f t="shared" si="123"/>
        <v>0.00</v>
      </c>
    </row>
    <row r="116" spans="1:20" x14ac:dyDescent="0.35">
      <c r="A116" s="49" t="s">
        <v>21</v>
      </c>
      <c r="B116" s="50">
        <v>51127.43</v>
      </c>
      <c r="C116" s="50">
        <v>181517.75913674169</v>
      </c>
      <c r="D116" s="50">
        <v>48277.14</v>
      </c>
      <c r="E116" s="50">
        <v>171979.95146653181</v>
      </c>
      <c r="F116" s="50">
        <v>59623.46</v>
      </c>
      <c r="G116" s="50">
        <v>214280.10966572328</v>
      </c>
      <c r="H116" s="65">
        <f t="shared" si="118"/>
        <v>5.9040158551231485</v>
      </c>
      <c r="I116" s="65">
        <f t="shared" si="118"/>
        <v>5.5458834526220784</v>
      </c>
      <c r="J116" s="65">
        <f t="shared" si="119"/>
        <v>-14.24947495499255</v>
      </c>
      <c r="K116" s="65">
        <f t="shared" si="120"/>
        <v>-15.289496808682259</v>
      </c>
      <c r="N116" s="49" t="s">
        <v>21</v>
      </c>
      <c r="O116" s="50">
        <v>578730.46</v>
      </c>
      <c r="P116" s="50">
        <v>2074176.0042020325</v>
      </c>
      <c r="Q116" s="50">
        <v>694080.08</v>
      </c>
      <c r="R116" s="50">
        <v>2449949.0198982554</v>
      </c>
      <c r="S116" s="65">
        <f t="shared" si="122"/>
        <v>-16.619065050822385</v>
      </c>
      <c r="T116" s="65">
        <f t="shared" si="123"/>
        <v>-15.337993266154925</v>
      </c>
    </row>
    <row r="117" spans="1:20" x14ac:dyDescent="0.35">
      <c r="A117" s="49" t="s">
        <v>22</v>
      </c>
      <c r="B117" s="50">
        <v>4595.8500000000004</v>
      </c>
      <c r="C117" s="50">
        <v>16316.647495524001</v>
      </c>
      <c r="D117" s="50">
        <v>4557.1000000000004</v>
      </c>
      <c r="E117" s="50">
        <v>16233.977091811101</v>
      </c>
      <c r="F117" s="50">
        <v>5114.7</v>
      </c>
      <c r="G117" s="50">
        <v>18381.671483693921</v>
      </c>
      <c r="H117" s="65">
        <f t="shared" si="118"/>
        <v>0.85032147637751621</v>
      </c>
      <c r="I117" s="65">
        <f t="shared" si="118"/>
        <v>0.50924307238675226</v>
      </c>
      <c r="J117" s="65">
        <f t="shared" si="119"/>
        <v>-10.144289987682555</v>
      </c>
      <c r="K117" s="65">
        <f t="shared" si="120"/>
        <v>-11.234146959931095</v>
      </c>
      <c r="N117" s="49" t="s">
        <v>22</v>
      </c>
      <c r="O117" s="50">
        <v>45723.24</v>
      </c>
      <c r="P117" s="50">
        <v>163872.55206300481</v>
      </c>
      <c r="Q117" s="50">
        <v>53504.55</v>
      </c>
      <c r="R117" s="50">
        <v>188859.19951444125</v>
      </c>
      <c r="S117" s="65">
        <f t="shared" si="122"/>
        <v>-14.543267815540929</v>
      </c>
      <c r="T117" s="65">
        <f t="shared" si="123"/>
        <v>-13.23030464794796</v>
      </c>
    </row>
    <row r="118" spans="1:20" x14ac:dyDescent="0.35">
      <c r="A118" s="47" t="s">
        <v>23</v>
      </c>
      <c r="B118" s="48">
        <f t="shared" ref="B118:G118" si="130">SUM(B119:B121)</f>
        <v>48901.79</v>
      </c>
      <c r="C118" s="48">
        <f t="shared" si="130"/>
        <v>173616.05780322285</v>
      </c>
      <c r="D118" s="48">
        <f t="shared" si="130"/>
        <v>48548.89</v>
      </c>
      <c r="E118" s="48">
        <f t="shared" si="130"/>
        <v>172948.02947376811</v>
      </c>
      <c r="F118" s="48">
        <f t="shared" si="130"/>
        <v>38088.22</v>
      </c>
      <c r="G118" s="48">
        <f t="shared" si="130"/>
        <v>136884.83018933749</v>
      </c>
      <c r="H118" s="65">
        <f t="shared" si="118"/>
        <v>0.72689612471057785</v>
      </c>
      <c r="I118" s="65">
        <f t="shared" si="118"/>
        <v>0.38625957837585645</v>
      </c>
      <c r="J118" s="65">
        <f t="shared" si="119"/>
        <v>28.390851554627659</v>
      </c>
      <c r="K118" s="65">
        <f t="shared" si="120"/>
        <v>26.833672922762261</v>
      </c>
      <c r="N118" s="47" t="s">
        <v>23</v>
      </c>
      <c r="O118" s="48">
        <f t="shared" ref="O118:R118" si="131">SUM(O119:O121)</f>
        <v>532779.11</v>
      </c>
      <c r="P118" s="48">
        <f t="shared" si="131"/>
        <v>1909485.8915991159</v>
      </c>
      <c r="Q118" s="48">
        <f t="shared" si="131"/>
        <v>420017.28999999992</v>
      </c>
      <c r="R118" s="48">
        <f t="shared" si="131"/>
        <v>1482568.0296383323</v>
      </c>
      <c r="S118" s="65">
        <f t="shared" si="122"/>
        <v>26.846947181626774</v>
      </c>
      <c r="T118" s="65">
        <f t="shared" si="123"/>
        <v>28.795836239968622</v>
      </c>
    </row>
    <row r="119" spans="1:20" x14ac:dyDescent="0.35">
      <c r="A119" s="49" t="s">
        <v>20</v>
      </c>
      <c r="B119" s="50">
        <v>36203.449999999997</v>
      </c>
      <c r="C119" s="50">
        <v>128533.1241663636</v>
      </c>
      <c r="D119" s="50">
        <v>35969.85</v>
      </c>
      <c r="E119" s="50">
        <v>128137.09379175999</v>
      </c>
      <c r="F119" s="50">
        <v>27505.38</v>
      </c>
      <c r="G119" s="50">
        <v>98851.296702822729</v>
      </c>
      <c r="H119" s="65">
        <f t="shared" si="118"/>
        <v>0.64943278884955191</v>
      </c>
      <c r="I119" s="65">
        <f t="shared" si="118"/>
        <v>0.30906770466263822</v>
      </c>
      <c r="J119" s="65">
        <f t="shared" si="119"/>
        <v>31.623158814748223</v>
      </c>
      <c r="K119" s="65">
        <f t="shared" si="120"/>
        <v>30.026745681216028</v>
      </c>
      <c r="N119" s="49" t="s">
        <v>20</v>
      </c>
      <c r="O119" s="50">
        <v>399622.9</v>
      </c>
      <c r="P119" s="50">
        <v>1432252.6503812768</v>
      </c>
      <c r="Q119" s="50">
        <v>341913.97</v>
      </c>
      <c r="R119" s="50">
        <v>1206880.611228276</v>
      </c>
      <c r="S119" s="65">
        <f t="shared" si="122"/>
        <v>16.878201847090395</v>
      </c>
      <c r="T119" s="65">
        <f t="shared" si="123"/>
        <v>18.673929886373216</v>
      </c>
    </row>
    <row r="120" spans="1:20" x14ac:dyDescent="0.35">
      <c r="A120" s="49" t="s">
        <v>21</v>
      </c>
      <c r="B120" s="50">
        <v>894.72</v>
      </c>
      <c r="C120" s="50">
        <v>3176.541243291595</v>
      </c>
      <c r="D120" s="50">
        <v>830.03</v>
      </c>
      <c r="E120" s="50">
        <v>2956.8694972467738</v>
      </c>
      <c r="F120" s="50">
        <v>1378.72</v>
      </c>
      <c r="G120" s="50">
        <v>4954.962606826406</v>
      </c>
      <c r="H120" s="65">
        <f t="shared" si="118"/>
        <v>7.7936942038239607</v>
      </c>
      <c r="I120" s="65">
        <f t="shared" si="118"/>
        <v>7.4291999105595892</v>
      </c>
      <c r="J120" s="65">
        <f t="shared" si="119"/>
        <v>-35.105024950678882</v>
      </c>
      <c r="K120" s="65">
        <f t="shared" si="120"/>
        <v>-35.891721182410066</v>
      </c>
      <c r="N120" s="49" t="s">
        <v>21</v>
      </c>
      <c r="O120" s="50">
        <v>8411.91</v>
      </c>
      <c r="P120" s="50">
        <v>30148.375290642187</v>
      </c>
      <c r="Q120" s="50">
        <v>7939.04</v>
      </c>
      <c r="R120" s="50">
        <v>28023.052868036182</v>
      </c>
      <c r="S120" s="65">
        <f t="shared" si="122"/>
        <v>5.9562617142626948</v>
      </c>
      <c r="T120" s="65">
        <f t="shared" si="123"/>
        <v>7.5841930306965253</v>
      </c>
    </row>
    <row r="121" spans="1:20" x14ac:dyDescent="0.35">
      <c r="A121" s="49" t="s">
        <v>22</v>
      </c>
      <c r="B121" s="50">
        <v>11803.62</v>
      </c>
      <c r="C121" s="50">
        <v>41906.392393567658</v>
      </c>
      <c r="D121" s="50">
        <v>11749.01</v>
      </c>
      <c r="E121" s="50">
        <v>41854.066184761345</v>
      </c>
      <c r="F121" s="50">
        <v>9204.1200000000008</v>
      </c>
      <c r="G121" s="50">
        <v>33078.570879688363</v>
      </c>
      <c r="H121" s="65">
        <f t="shared" ref="H121:I121" si="132">IFERROR(B121/D121*100-100,"0.00")</f>
        <v>0.46480511975050831</v>
      </c>
      <c r="I121" s="65">
        <f t="shared" si="132"/>
        <v>0.12502060988607866</v>
      </c>
      <c r="J121" s="65">
        <f t="shared" ref="J121" si="133">IFERROR(B121/F121*100-100,"0.00")</f>
        <v>28.242786925854944</v>
      </c>
      <c r="K121" s="65">
        <f t="shared" ref="K121" si="134">IFERROR(C121/G121*100-100,"0.00")</f>
        <v>26.687433220701664</v>
      </c>
      <c r="N121" s="49" t="s">
        <v>22</v>
      </c>
      <c r="O121" s="50">
        <v>124744.3</v>
      </c>
      <c r="P121" s="50">
        <v>447084.86592719686</v>
      </c>
      <c r="Q121" s="50">
        <v>70164.28</v>
      </c>
      <c r="R121" s="50">
        <v>247664.36554202021</v>
      </c>
      <c r="S121" s="65">
        <f t="shared" si="122"/>
        <v>77.7888977126253</v>
      </c>
      <c r="T121" s="65">
        <f t="shared" si="123"/>
        <v>80.520465650655638</v>
      </c>
    </row>
    <row r="122" spans="1:20" x14ac:dyDescent="0.35">
      <c r="A122" s="47" t="s">
        <v>24</v>
      </c>
      <c r="B122" s="48">
        <f t="shared" ref="B122:G122" si="135">SUM(B123:B125)</f>
        <v>2465.25</v>
      </c>
      <c r="C122" s="48">
        <f t="shared" si="135"/>
        <v>8752.3783917337933</v>
      </c>
      <c r="D122" s="48">
        <f t="shared" si="135"/>
        <v>1567.1</v>
      </c>
      <c r="E122" s="48">
        <f t="shared" si="135"/>
        <v>5582.5668265149616</v>
      </c>
      <c r="F122" s="48">
        <f t="shared" si="135"/>
        <v>2636.0099999999998</v>
      </c>
      <c r="G122" s="48">
        <f t="shared" si="135"/>
        <v>9473.5440096326656</v>
      </c>
      <c r="H122" s="65">
        <f t="shared" si="118"/>
        <v>57.312870908046705</v>
      </c>
      <c r="I122" s="65">
        <f t="shared" si="118"/>
        <v>56.780539556884349</v>
      </c>
      <c r="J122" s="65">
        <f t="shared" si="119"/>
        <v>-6.4779723900895618</v>
      </c>
      <c r="K122" s="65">
        <f t="shared" si="120"/>
        <v>-7.6124164005106536</v>
      </c>
      <c r="N122" s="47" t="s">
        <v>24</v>
      </c>
      <c r="O122" s="48">
        <f t="shared" ref="O122:R122" si="136">SUM(O123:O125)</f>
        <v>37645.379999999997</v>
      </c>
      <c r="P122" s="48">
        <f t="shared" si="136"/>
        <v>134921.45539534508</v>
      </c>
      <c r="Q122" s="48">
        <f t="shared" si="136"/>
        <v>12919.13</v>
      </c>
      <c r="R122" s="48">
        <f t="shared" si="136"/>
        <v>45601.669710184346</v>
      </c>
      <c r="S122" s="65">
        <f t="shared" si="122"/>
        <v>191.39253185005492</v>
      </c>
      <c r="T122" s="65">
        <f t="shared" si="123"/>
        <v>195.86955094587842</v>
      </c>
    </row>
    <row r="123" spans="1:20" x14ac:dyDescent="0.35">
      <c r="A123" s="49" t="s">
        <v>25</v>
      </c>
      <c r="B123" s="50">
        <v>0</v>
      </c>
      <c r="C123" s="50">
        <v>0</v>
      </c>
      <c r="D123" s="50">
        <v>0</v>
      </c>
      <c r="E123" s="50">
        <v>0</v>
      </c>
      <c r="F123" s="50">
        <v>0</v>
      </c>
      <c r="G123" s="50">
        <v>0</v>
      </c>
      <c r="H123" s="65" t="str">
        <f t="shared" si="118"/>
        <v>0.00</v>
      </c>
      <c r="I123" s="65" t="str">
        <f t="shared" si="118"/>
        <v>0.00</v>
      </c>
      <c r="J123" s="65" t="str">
        <f t="shared" si="119"/>
        <v>0.00</v>
      </c>
      <c r="K123" s="65" t="str">
        <f t="shared" si="120"/>
        <v>0.00</v>
      </c>
      <c r="N123" s="49" t="s">
        <v>25</v>
      </c>
      <c r="O123" s="50">
        <v>0</v>
      </c>
      <c r="P123" s="50">
        <v>0</v>
      </c>
      <c r="Q123" s="50">
        <v>0</v>
      </c>
      <c r="R123" s="50">
        <v>0</v>
      </c>
      <c r="S123" s="65" t="str">
        <f t="shared" si="122"/>
        <v>0.00</v>
      </c>
      <c r="T123" s="65" t="str">
        <f t="shared" si="123"/>
        <v>0.00</v>
      </c>
    </row>
    <row r="124" spans="1:20" x14ac:dyDescent="0.35">
      <c r="A124" s="49" t="s">
        <v>26</v>
      </c>
      <c r="B124" s="50">
        <v>443.17</v>
      </c>
      <c r="C124" s="50">
        <v>1573.382946347497</v>
      </c>
      <c r="D124" s="50">
        <v>367.63</v>
      </c>
      <c r="E124" s="50">
        <v>1309.6373524587684</v>
      </c>
      <c r="F124" s="50">
        <v>104.52</v>
      </c>
      <c r="G124" s="50">
        <v>375.64060636267789</v>
      </c>
      <c r="H124" s="65">
        <f t="shared" si="118"/>
        <v>20.547833419470663</v>
      </c>
      <c r="I124" s="65">
        <f t="shared" si="118"/>
        <v>20.138826476929779</v>
      </c>
      <c r="J124" s="65">
        <f t="shared" si="119"/>
        <v>324.00497512437818</v>
      </c>
      <c r="K124" s="65">
        <f t="shared" si="120"/>
        <v>318.85326551422099</v>
      </c>
      <c r="N124" s="49" t="s">
        <v>26</v>
      </c>
      <c r="O124" s="50">
        <v>2974.32</v>
      </c>
      <c r="P124" s="50">
        <v>10660.009464893257</v>
      </c>
      <c r="Q124" s="50">
        <v>877.9</v>
      </c>
      <c r="R124" s="50">
        <v>3098.8009344798315</v>
      </c>
      <c r="S124" s="65">
        <f t="shared" si="122"/>
        <v>238.79940767741203</v>
      </c>
      <c r="T124" s="65">
        <f t="shared" si="123"/>
        <v>244.00433233000365</v>
      </c>
    </row>
    <row r="125" spans="1:20" x14ac:dyDescent="0.35">
      <c r="A125" s="49" t="s">
        <v>27</v>
      </c>
      <c r="B125" s="50">
        <v>2022.08</v>
      </c>
      <c r="C125" s="50">
        <v>7178.9954453862956</v>
      </c>
      <c r="D125" s="50">
        <v>1199.47</v>
      </c>
      <c r="E125" s="50">
        <v>4272.9294740561936</v>
      </c>
      <c r="F125" s="50">
        <v>2531.4899999999998</v>
      </c>
      <c r="G125" s="50">
        <v>9097.9034032699874</v>
      </c>
      <c r="H125" s="65">
        <f t="shared" si="118"/>
        <v>68.5811233294705</v>
      </c>
      <c r="I125" s="65">
        <f t="shared" si="118"/>
        <v>68.011091429773586</v>
      </c>
      <c r="J125" s="65">
        <f t="shared" ref="J125" si="137">IFERROR(B125/F125*100-100,"0.00")</f>
        <v>-20.122931554144003</v>
      </c>
      <c r="K125" s="65">
        <f t="shared" ref="K125" si="138">IFERROR(C125/G125*100-100,"0.00")</f>
        <v>-21.091760077316209</v>
      </c>
      <c r="N125" s="49" t="s">
        <v>27</v>
      </c>
      <c r="O125" s="50">
        <v>34671.06</v>
      </c>
      <c r="P125" s="50">
        <v>124261.44593045182</v>
      </c>
      <c r="Q125" s="50">
        <v>12041.23</v>
      </c>
      <c r="R125" s="50">
        <v>42502.868775704512</v>
      </c>
      <c r="S125" s="65">
        <f t="shared" ref="S125" si="139">IFERROR(O125/Q125*100-100,"0.00")</f>
        <v>187.93619920888477</v>
      </c>
      <c r="T125" s="65">
        <f t="shared" ref="T125" si="140">IFERROR(P125/R125*100-100,"0.00")</f>
        <v>192.36013829137607</v>
      </c>
    </row>
    <row r="126" spans="1:20" x14ac:dyDescent="0.35">
      <c r="A126" s="47" t="s">
        <v>28</v>
      </c>
      <c r="B126" s="48">
        <f t="shared" ref="B126:R126" si="141">SUM(B127:B129)</f>
        <v>0</v>
      </c>
      <c r="C126" s="48">
        <f t="shared" si="141"/>
        <v>0</v>
      </c>
      <c r="D126" s="48">
        <f t="shared" si="141"/>
        <v>0</v>
      </c>
      <c r="E126" s="48">
        <f t="shared" si="141"/>
        <v>0</v>
      </c>
      <c r="F126" s="48">
        <f t="shared" si="141"/>
        <v>0</v>
      </c>
      <c r="G126" s="48">
        <f t="shared" si="141"/>
        <v>0</v>
      </c>
      <c r="H126" s="65" t="str">
        <f t="shared" ref="H126" si="142">IFERROR(B126/D126*100-100,"0.00")</f>
        <v>0.00</v>
      </c>
      <c r="I126" s="65" t="str">
        <f t="shared" ref="I126" si="143">IFERROR(C126/E126*100-100,"0.00")</f>
        <v>0.00</v>
      </c>
      <c r="J126" s="65" t="str">
        <f t="shared" ref="J126" si="144">IFERROR(B126/F126*100-100,"0.00")</f>
        <v>0.00</v>
      </c>
      <c r="K126" s="65" t="str">
        <f t="shared" ref="K126" si="145">IFERROR(C126/G126*100-100,"0.00")</f>
        <v>0.00</v>
      </c>
      <c r="L126" s="48"/>
      <c r="M126" s="48"/>
      <c r="N126" s="47" t="s">
        <v>28</v>
      </c>
      <c r="O126" s="48">
        <f t="shared" si="141"/>
        <v>0</v>
      </c>
      <c r="P126" s="48">
        <f t="shared" si="141"/>
        <v>0</v>
      </c>
      <c r="Q126" s="48">
        <f t="shared" si="141"/>
        <v>0</v>
      </c>
      <c r="R126" s="48">
        <f t="shared" si="141"/>
        <v>0</v>
      </c>
      <c r="S126" s="65" t="str">
        <f t="shared" si="122"/>
        <v>0.00</v>
      </c>
      <c r="T126" s="65" t="str">
        <f t="shared" si="123"/>
        <v>0.00</v>
      </c>
    </row>
    <row r="127" spans="1:20" x14ac:dyDescent="0.35">
      <c r="A127" s="49" t="s">
        <v>29</v>
      </c>
      <c r="B127" s="50">
        <v>0</v>
      </c>
      <c r="C127" s="50">
        <v>0</v>
      </c>
      <c r="D127" s="50">
        <v>0</v>
      </c>
      <c r="E127" s="50">
        <v>0</v>
      </c>
      <c r="F127" s="50">
        <v>0</v>
      </c>
      <c r="G127" s="50">
        <v>0</v>
      </c>
      <c r="H127" s="65" t="str">
        <f t="shared" si="118"/>
        <v>0.00</v>
      </c>
      <c r="I127" s="65" t="str">
        <f t="shared" si="118"/>
        <v>0.00</v>
      </c>
      <c r="J127" s="65" t="str">
        <f t="shared" si="119"/>
        <v>0.00</v>
      </c>
      <c r="K127" s="65" t="str">
        <f t="shared" si="120"/>
        <v>0.00</v>
      </c>
      <c r="N127" s="49" t="s">
        <v>29</v>
      </c>
      <c r="O127" s="50">
        <v>0</v>
      </c>
      <c r="P127" s="50">
        <v>0</v>
      </c>
      <c r="Q127" s="50">
        <v>0</v>
      </c>
      <c r="R127" s="50">
        <v>0</v>
      </c>
      <c r="S127" s="65" t="str">
        <f t="shared" si="122"/>
        <v>0.00</v>
      </c>
      <c r="T127" s="65" t="str">
        <f t="shared" si="123"/>
        <v>0.00</v>
      </c>
    </row>
    <row r="128" spans="1:20" x14ac:dyDescent="0.35">
      <c r="A128" s="49" t="s">
        <v>30</v>
      </c>
      <c r="B128" s="50">
        <v>0</v>
      </c>
      <c r="C128" s="50">
        <v>0</v>
      </c>
      <c r="D128" s="50">
        <v>0</v>
      </c>
      <c r="E128" s="50">
        <v>0</v>
      </c>
      <c r="F128" s="50">
        <v>0</v>
      </c>
      <c r="G128" s="50">
        <v>0</v>
      </c>
      <c r="H128" s="65" t="str">
        <f t="shared" si="118"/>
        <v>0.00</v>
      </c>
      <c r="I128" s="65" t="str">
        <f t="shared" si="118"/>
        <v>0.00</v>
      </c>
      <c r="J128" s="65" t="str">
        <f t="shared" si="119"/>
        <v>0.00</v>
      </c>
      <c r="K128" s="65" t="str">
        <f t="shared" si="120"/>
        <v>0.00</v>
      </c>
      <c r="N128" s="49" t="s">
        <v>30</v>
      </c>
      <c r="O128" s="50">
        <v>0</v>
      </c>
      <c r="P128" s="50">
        <v>0</v>
      </c>
      <c r="Q128" s="50">
        <v>0</v>
      </c>
      <c r="R128" s="50">
        <v>0</v>
      </c>
      <c r="S128" s="65" t="str">
        <f t="shared" si="122"/>
        <v>0.00</v>
      </c>
      <c r="T128" s="65" t="str">
        <f t="shared" si="123"/>
        <v>0.00</v>
      </c>
    </row>
    <row r="129" spans="1:20" x14ac:dyDescent="0.35">
      <c r="A129" s="49" t="s">
        <v>31</v>
      </c>
      <c r="B129" s="50">
        <v>0</v>
      </c>
      <c r="C129" s="50">
        <v>0</v>
      </c>
      <c r="D129" s="50">
        <v>0</v>
      </c>
      <c r="E129" s="50">
        <v>0</v>
      </c>
      <c r="F129" s="50">
        <v>0</v>
      </c>
      <c r="G129" s="50">
        <v>0</v>
      </c>
      <c r="H129" s="65" t="str">
        <f t="shared" si="118"/>
        <v>0.00</v>
      </c>
      <c r="I129" s="65" t="str">
        <f t="shared" si="118"/>
        <v>0.00</v>
      </c>
      <c r="J129" s="65" t="str">
        <f t="shared" si="119"/>
        <v>0.00</v>
      </c>
      <c r="K129" s="65" t="str">
        <f t="shared" si="120"/>
        <v>0.00</v>
      </c>
      <c r="N129" s="49" t="s">
        <v>31</v>
      </c>
      <c r="O129" s="50">
        <v>0</v>
      </c>
      <c r="P129" s="50">
        <v>0</v>
      </c>
      <c r="Q129" s="50">
        <v>0</v>
      </c>
      <c r="R129" s="50">
        <v>0</v>
      </c>
      <c r="S129" s="65" t="str">
        <f t="shared" si="122"/>
        <v>0.00</v>
      </c>
      <c r="T129" s="65" t="str">
        <f t="shared" si="123"/>
        <v>0.00</v>
      </c>
    </row>
    <row r="130" spans="1:20" x14ac:dyDescent="0.35">
      <c r="A130" s="47" t="s">
        <v>32</v>
      </c>
      <c r="B130" s="48">
        <v>1332.11</v>
      </c>
      <c r="C130" s="48">
        <v>4729.3911659688738</v>
      </c>
      <c r="D130" s="48">
        <v>5954.34</v>
      </c>
      <c r="E130" s="48">
        <v>21211.436068130741</v>
      </c>
      <c r="F130" s="48">
        <v>3857.71</v>
      </c>
      <c r="G130" s="48">
        <v>13864.20024659658</v>
      </c>
      <c r="H130" s="65">
        <f t="shared" ref="H130:I130" si="146">IFERROR(B130/D130*100-100,"0.00")</f>
        <v>-77.627915100582101</v>
      </c>
      <c r="I130" s="65">
        <f t="shared" si="146"/>
        <v>-77.703578622502704</v>
      </c>
      <c r="J130" s="65">
        <f t="shared" ref="J130" si="147">IFERROR(B130/F130*100-100,"0.00")</f>
        <v>-65.468892166596248</v>
      </c>
      <c r="K130" s="65">
        <f t="shared" ref="K130" si="148">IFERROR(C130/G130*100-100,"0.00")</f>
        <v>-65.887746268452389</v>
      </c>
      <c r="N130" s="47" t="s">
        <v>32</v>
      </c>
      <c r="O130" s="48">
        <v>33462.620000000003</v>
      </c>
      <c r="P130" s="48">
        <v>119930.36190838736</v>
      </c>
      <c r="Q130" s="48">
        <v>41422.79</v>
      </c>
      <c r="R130" s="48">
        <v>146213.28497686182</v>
      </c>
      <c r="S130" s="65">
        <f t="shared" si="122"/>
        <v>-19.216885197737767</v>
      </c>
      <c r="T130" s="65">
        <f t="shared" si="123"/>
        <v>-17.975742130842434</v>
      </c>
    </row>
    <row r="131" spans="1:20" x14ac:dyDescent="0.35">
      <c r="A131" s="47" t="s">
        <v>33</v>
      </c>
      <c r="B131" s="48">
        <v>0</v>
      </c>
      <c r="C131" s="48">
        <v>0</v>
      </c>
      <c r="D131" s="48">
        <v>0</v>
      </c>
      <c r="E131" s="48">
        <v>0</v>
      </c>
      <c r="F131" s="48">
        <v>0</v>
      </c>
      <c r="G131" s="48">
        <v>0</v>
      </c>
      <c r="H131" s="65">
        <v>0</v>
      </c>
      <c r="I131" s="65">
        <v>0</v>
      </c>
      <c r="J131" s="65">
        <v>0</v>
      </c>
      <c r="K131" s="65">
        <v>0</v>
      </c>
      <c r="N131" s="47" t="s">
        <v>33</v>
      </c>
      <c r="O131" s="48">
        <v>0</v>
      </c>
      <c r="P131" s="48">
        <v>0</v>
      </c>
      <c r="Q131" s="48">
        <v>0</v>
      </c>
      <c r="R131" s="48">
        <v>0</v>
      </c>
      <c r="S131" s="65" t="str">
        <f t="shared" si="122"/>
        <v>0.00</v>
      </c>
      <c r="T131" s="65" t="str">
        <f t="shared" si="123"/>
        <v>0.00</v>
      </c>
    </row>
    <row r="132" spans="1:20" ht="31" x14ac:dyDescent="0.35">
      <c r="A132" s="47" t="s">
        <v>34</v>
      </c>
      <c r="B132" s="48">
        <v>0</v>
      </c>
      <c r="C132" s="48">
        <v>0</v>
      </c>
      <c r="D132" s="48">
        <v>0</v>
      </c>
      <c r="E132" s="48">
        <v>0</v>
      </c>
      <c r="F132" s="48">
        <v>0</v>
      </c>
      <c r="G132" s="48">
        <v>0</v>
      </c>
      <c r="H132" s="65" t="str">
        <f t="shared" si="118"/>
        <v>0.00</v>
      </c>
      <c r="I132" s="65" t="str">
        <f t="shared" si="118"/>
        <v>0.00</v>
      </c>
      <c r="J132" s="65" t="str">
        <f t="shared" si="119"/>
        <v>0.00</v>
      </c>
      <c r="K132" s="65" t="str">
        <f t="shared" si="120"/>
        <v>0.00</v>
      </c>
      <c r="N132" s="47" t="s">
        <v>34</v>
      </c>
      <c r="O132" s="48">
        <v>0</v>
      </c>
      <c r="P132" s="48">
        <v>0</v>
      </c>
      <c r="Q132" s="48">
        <v>0</v>
      </c>
      <c r="R132" s="48">
        <v>0</v>
      </c>
      <c r="S132" s="65" t="str">
        <f t="shared" si="122"/>
        <v>0.00</v>
      </c>
      <c r="T132" s="65" t="str">
        <f t="shared" si="123"/>
        <v>0.00</v>
      </c>
    </row>
    <row r="133" spans="1:20" ht="18" x14ac:dyDescent="0.4">
      <c r="A133" s="43" t="s">
        <v>35</v>
      </c>
      <c r="B133" s="44">
        <f t="shared" ref="B133:G133" si="149">B134+B137</f>
        <v>52077.02</v>
      </c>
      <c r="C133" s="44">
        <f t="shared" si="149"/>
        <v>184889.06942472651</v>
      </c>
      <c r="D133" s="44">
        <f t="shared" si="149"/>
        <v>57543.61</v>
      </c>
      <c r="E133" s="44">
        <f t="shared" si="149"/>
        <v>204990.30309669464</v>
      </c>
      <c r="F133" s="44">
        <f t="shared" si="149"/>
        <v>58252.75</v>
      </c>
      <c r="G133" s="44">
        <f t="shared" si="149"/>
        <v>209353.93019000001</v>
      </c>
      <c r="H133" s="65">
        <f t="shared" si="118"/>
        <v>-9.4999079828324966</v>
      </c>
      <c r="I133" s="65">
        <f t="shared" si="118"/>
        <v>-9.8059436804121987</v>
      </c>
      <c r="J133" s="65">
        <f t="shared" si="119"/>
        <v>-10.6016110827386</v>
      </c>
      <c r="K133" s="65">
        <f t="shared" si="120"/>
        <v>-11.685885592436847</v>
      </c>
      <c r="N133" s="43" t="s">
        <v>35</v>
      </c>
      <c r="O133" s="44">
        <f t="shared" ref="O133:R133" si="150">O134+O137</f>
        <v>632189.77</v>
      </c>
      <c r="P133" s="44">
        <f t="shared" si="150"/>
        <v>2265774.7770861951</v>
      </c>
      <c r="Q133" s="44">
        <f t="shared" si="150"/>
        <v>604832.84</v>
      </c>
      <c r="R133" s="44">
        <f t="shared" si="150"/>
        <v>2134926.0131964097</v>
      </c>
      <c r="S133" s="65">
        <f t="shared" si="122"/>
        <v>4.5230563208175028</v>
      </c>
      <c r="T133" s="65">
        <f t="shared" si="123"/>
        <v>6.1289601176332411</v>
      </c>
    </row>
    <row r="134" spans="1:20" x14ac:dyDescent="0.35">
      <c r="A134" s="47" t="s">
        <v>36</v>
      </c>
      <c r="B134" s="48">
        <f t="shared" ref="B134:G134" si="151">SUM(B135:B136)</f>
        <v>435.89</v>
      </c>
      <c r="C134" s="48">
        <f t="shared" si="151"/>
        <v>1547.5252247265</v>
      </c>
      <c r="D134" s="48">
        <f t="shared" si="151"/>
        <v>263.47000000000003</v>
      </c>
      <c r="E134" s="48">
        <f t="shared" si="151"/>
        <v>938.55446579290697</v>
      </c>
      <c r="F134" s="48">
        <f t="shared" si="151"/>
        <v>310.17</v>
      </c>
      <c r="G134" s="48">
        <f t="shared" si="151"/>
        <v>1114.73209</v>
      </c>
      <c r="H134" s="65">
        <f t="shared" ref="H134" si="152">IFERROR(B134/D134*100-100,"0.00")</f>
        <v>65.44198580483544</v>
      </c>
      <c r="I134" s="65">
        <f t="shared" ref="I134" si="153">IFERROR(C134/E134*100-100,"0.00")</f>
        <v>64.883901907506669</v>
      </c>
      <c r="J134" s="65">
        <f t="shared" si="119"/>
        <v>40.532611148724897</v>
      </c>
      <c r="K134" s="65">
        <f t="shared" si="120"/>
        <v>38.824856538085328</v>
      </c>
      <c r="N134" s="47" t="s">
        <v>36</v>
      </c>
      <c r="O134" s="48">
        <f t="shared" ref="O134:R134" si="154">SUM(O135:O136)</f>
        <v>4150</v>
      </c>
      <c r="P134" s="48">
        <f t="shared" si="154"/>
        <v>14873.653865239292</v>
      </c>
      <c r="Q134" s="48">
        <f t="shared" si="154"/>
        <v>6721.5</v>
      </c>
      <c r="R134" s="48">
        <f t="shared" si="154"/>
        <v>23725.416258597837</v>
      </c>
      <c r="S134" s="65">
        <f t="shared" si="122"/>
        <v>-38.257829353566905</v>
      </c>
      <c r="T134" s="65">
        <f t="shared" si="123"/>
        <v>-37.309197431470821</v>
      </c>
    </row>
    <row r="135" spans="1:20" ht="46.5" x14ac:dyDescent="0.35">
      <c r="A135" s="49" t="s">
        <v>94</v>
      </c>
      <c r="B135" s="50">
        <v>0</v>
      </c>
      <c r="C135" s="50">
        <v>0</v>
      </c>
      <c r="D135" s="50">
        <v>0</v>
      </c>
      <c r="E135" s="50">
        <v>0</v>
      </c>
      <c r="F135" s="50">
        <v>0</v>
      </c>
      <c r="G135" s="50">
        <v>0</v>
      </c>
      <c r="H135" s="65" t="str">
        <f t="shared" si="118"/>
        <v>0.00</v>
      </c>
      <c r="I135" s="65" t="str">
        <f t="shared" si="118"/>
        <v>0.00</v>
      </c>
      <c r="J135" s="65" t="str">
        <f t="shared" si="119"/>
        <v>0.00</v>
      </c>
      <c r="K135" s="65" t="str">
        <f t="shared" si="120"/>
        <v>0.00</v>
      </c>
      <c r="N135" s="49" t="s">
        <v>94</v>
      </c>
      <c r="O135" s="50">
        <v>0</v>
      </c>
      <c r="P135" s="50">
        <v>0</v>
      </c>
      <c r="Q135" s="50">
        <v>0</v>
      </c>
      <c r="R135" s="50">
        <v>0</v>
      </c>
      <c r="S135" s="65" t="str">
        <f t="shared" si="122"/>
        <v>0.00</v>
      </c>
      <c r="T135" s="65" t="str">
        <f t="shared" si="123"/>
        <v>0.00</v>
      </c>
    </row>
    <row r="136" spans="1:20" x14ac:dyDescent="0.35">
      <c r="A136" s="49" t="s">
        <v>37</v>
      </c>
      <c r="B136" s="50">
        <v>435.89</v>
      </c>
      <c r="C136" s="50">
        <v>1547.5252247265</v>
      </c>
      <c r="D136" s="50">
        <v>263.47000000000003</v>
      </c>
      <c r="E136" s="50">
        <v>938.55446579290697</v>
      </c>
      <c r="F136" s="50">
        <v>310.17</v>
      </c>
      <c r="G136" s="50">
        <v>1114.73209</v>
      </c>
      <c r="H136" s="65">
        <f t="shared" ref="H136" si="155">IFERROR(B136/D136*100-100,"0.00")</f>
        <v>65.44198580483544</v>
      </c>
      <c r="I136" s="65">
        <f t="shared" ref="I136" si="156">IFERROR(C136/E136*100-100,"0.00")</f>
        <v>64.883901907506669</v>
      </c>
      <c r="J136" s="65">
        <f t="shared" si="119"/>
        <v>40.532611148724897</v>
      </c>
      <c r="K136" s="65">
        <f t="shared" si="120"/>
        <v>38.824856538085328</v>
      </c>
      <c r="N136" s="49" t="s">
        <v>37</v>
      </c>
      <c r="O136" s="50">
        <v>4150</v>
      </c>
      <c r="P136" s="50">
        <v>14873.653865239292</v>
      </c>
      <c r="Q136" s="50">
        <v>6721.5</v>
      </c>
      <c r="R136" s="50">
        <v>23725.416258597837</v>
      </c>
      <c r="S136" s="65">
        <f t="shared" si="122"/>
        <v>-38.257829353566905</v>
      </c>
      <c r="T136" s="65">
        <f t="shared" si="123"/>
        <v>-37.309197431470821</v>
      </c>
    </row>
    <row r="137" spans="1:20" x14ac:dyDescent="0.35">
      <c r="A137" s="47" t="s">
        <v>38</v>
      </c>
      <c r="B137" s="48">
        <f t="shared" ref="B137:R137" si="157">SUM(B138:B140)</f>
        <v>51641.13</v>
      </c>
      <c r="C137" s="48">
        <f t="shared" si="157"/>
        <v>183341.5442</v>
      </c>
      <c r="D137" s="48">
        <f t="shared" si="157"/>
        <v>57280.14</v>
      </c>
      <c r="E137" s="48">
        <f t="shared" si="157"/>
        <v>204051.74863090174</v>
      </c>
      <c r="F137" s="48">
        <f t="shared" si="157"/>
        <v>57942.58</v>
      </c>
      <c r="G137" s="48">
        <f t="shared" si="157"/>
        <v>208239.19810000001</v>
      </c>
      <c r="H137" s="65">
        <f t="shared" ref="H137" si="158">IFERROR(B137/D137*100-100,"0.00")</f>
        <v>-9.8446163015663046</v>
      </c>
      <c r="I137" s="65">
        <f t="shared" ref="I137" si="159">IFERROR(C137/E137*100-100,"0.00")</f>
        <v>-10.149486377773371</v>
      </c>
      <c r="J137" s="65">
        <f t="shared" ref="J137" si="160">IFERROR(B137/F137*100-100,"0.00")</f>
        <v>-10.875335547709483</v>
      </c>
      <c r="K137" s="65">
        <f t="shared" ref="K137" si="161">IFERROR(C137/G137*100-100,"0.00")</f>
        <v>-11.95627630492686</v>
      </c>
      <c r="L137" s="48"/>
      <c r="M137" s="48"/>
      <c r="N137" s="47" t="s">
        <v>38</v>
      </c>
      <c r="O137" s="48">
        <f t="shared" si="157"/>
        <v>628039.77</v>
      </c>
      <c r="P137" s="48">
        <f t="shared" si="157"/>
        <v>2250901.123220956</v>
      </c>
      <c r="Q137" s="48">
        <f t="shared" si="157"/>
        <v>598111.34</v>
      </c>
      <c r="R137" s="48">
        <f t="shared" si="157"/>
        <v>2111200.5969378119</v>
      </c>
      <c r="S137" s="65">
        <f t="shared" si="122"/>
        <v>5.0038225324402106</v>
      </c>
      <c r="T137" s="65">
        <f t="shared" si="123"/>
        <v>6.6171128639207666</v>
      </c>
    </row>
    <row r="138" spans="1:20" x14ac:dyDescent="0.35">
      <c r="A138" s="49" t="s">
        <v>95</v>
      </c>
      <c r="B138" s="50">
        <v>228.63</v>
      </c>
      <c r="C138" s="50">
        <v>811.71590000000003</v>
      </c>
      <c r="D138" s="50">
        <v>138.72</v>
      </c>
      <c r="E138" s="50">
        <v>494.15738884978214</v>
      </c>
      <c r="F138" s="50">
        <v>0</v>
      </c>
      <c r="G138" s="50">
        <v>0</v>
      </c>
      <c r="H138" s="65">
        <f t="shared" ref="H138" si="162">IFERROR(B138/D138*100-100,"0.00")</f>
        <v>64.814013840830455</v>
      </c>
      <c r="I138" s="65">
        <f t="shared" ref="I138" si="163">IFERROR(C138/E138*100-100,"0.00")</f>
        <v>64.262625292192439</v>
      </c>
      <c r="J138" s="65">
        <v>100</v>
      </c>
      <c r="K138" s="65">
        <v>100</v>
      </c>
      <c r="N138" s="49" t="s">
        <v>95</v>
      </c>
      <c r="O138" s="50">
        <v>2559.42</v>
      </c>
      <c r="P138" s="50">
        <v>9172.9962208061024</v>
      </c>
      <c r="Q138" s="50">
        <v>95.47</v>
      </c>
      <c r="R138" s="50">
        <v>336.98090000000002</v>
      </c>
      <c r="S138" s="65">
        <f t="shared" ref="S138:S139" si="164">IFERROR(O138/Q138*100-100,"0.00")</f>
        <v>2580.8630983555045</v>
      </c>
      <c r="T138" s="65">
        <f t="shared" ref="T138:T139" si="165">IFERROR(P138/R138*100-100,"0.00")</f>
        <v>2622.1116154672568</v>
      </c>
    </row>
    <row r="139" spans="1:20" ht="31" x14ac:dyDescent="0.35">
      <c r="A139" s="49" t="s">
        <v>96</v>
      </c>
      <c r="B139" s="50">
        <v>12440.11</v>
      </c>
      <c r="C139" s="50">
        <v>44166.117700000003</v>
      </c>
      <c r="D139" s="50">
        <v>13625.69</v>
      </c>
      <c r="E139" s="50">
        <v>48539.445634279953</v>
      </c>
      <c r="F139" s="50">
        <v>10514.55</v>
      </c>
      <c r="G139" s="50">
        <v>37788.114500000003</v>
      </c>
      <c r="H139" s="65">
        <f t="shared" si="118"/>
        <v>-8.7010639461194188</v>
      </c>
      <c r="I139" s="65">
        <f t="shared" si="118"/>
        <v>-9.0098431845117375</v>
      </c>
      <c r="J139" s="65">
        <f t="shared" si="119"/>
        <v>18.313289679539309</v>
      </c>
      <c r="K139" s="65">
        <f t="shared" si="120"/>
        <v>16.878331412910256</v>
      </c>
      <c r="N139" s="49" t="s">
        <v>96</v>
      </c>
      <c r="O139" s="50">
        <v>157865.09</v>
      </c>
      <c r="P139" s="50">
        <v>565790.13985569403</v>
      </c>
      <c r="Q139" s="50">
        <v>130735.76</v>
      </c>
      <c r="R139" s="50">
        <v>461468.28265642014</v>
      </c>
      <c r="S139" s="65">
        <f t="shared" si="164"/>
        <v>20.751269583777244</v>
      </c>
      <c r="T139" s="65">
        <f t="shared" si="165"/>
        <v>22.606506475103785</v>
      </c>
    </row>
    <row r="140" spans="1:20" x14ac:dyDescent="0.35">
      <c r="A140" s="51" t="s">
        <v>39</v>
      </c>
      <c r="B140" s="52">
        <f t="shared" ref="B140:G140" si="166">SUM(B141:B142)</f>
        <v>38972.39</v>
      </c>
      <c r="C140" s="52">
        <f t="shared" si="166"/>
        <v>138363.71059999999</v>
      </c>
      <c r="D140" s="52">
        <f t="shared" si="166"/>
        <v>43515.729999999996</v>
      </c>
      <c r="E140" s="52">
        <f t="shared" si="166"/>
        <v>155018.14560777199</v>
      </c>
      <c r="F140" s="52">
        <f t="shared" si="166"/>
        <v>47428.03</v>
      </c>
      <c r="G140" s="52">
        <f t="shared" si="166"/>
        <v>170451.08360000001</v>
      </c>
      <c r="H140" s="65">
        <f t="shared" si="118"/>
        <v>-10.440684322657575</v>
      </c>
      <c r="I140" s="65">
        <f t="shared" si="118"/>
        <v>-10.743539049880752</v>
      </c>
      <c r="J140" s="65">
        <f t="shared" si="119"/>
        <v>-17.828360149051107</v>
      </c>
      <c r="K140" s="65">
        <f t="shared" si="120"/>
        <v>-18.82497448669784</v>
      </c>
      <c r="N140" s="51" t="s">
        <v>39</v>
      </c>
      <c r="O140" s="52">
        <f t="shared" ref="O140:R140" si="167">SUM(O141:O142)</f>
        <v>467615.26</v>
      </c>
      <c r="P140" s="52">
        <f t="shared" si="167"/>
        <v>1675937.9871444558</v>
      </c>
      <c r="Q140" s="52">
        <f t="shared" si="167"/>
        <v>467280.11</v>
      </c>
      <c r="R140" s="52">
        <f t="shared" si="167"/>
        <v>1649395.3333813916</v>
      </c>
      <c r="S140" s="65">
        <f t="shared" si="122"/>
        <v>7.1723574966625847E-2</v>
      </c>
      <c r="T140" s="65">
        <f t="shared" si="123"/>
        <v>1.6092354104488322</v>
      </c>
    </row>
    <row r="141" spans="1:20" x14ac:dyDescent="0.35">
      <c r="A141" s="53" t="s">
        <v>40</v>
      </c>
      <c r="B141" s="50">
        <v>15062.97</v>
      </c>
      <c r="C141" s="50">
        <v>53478.07650000001</v>
      </c>
      <c r="D141" s="50">
        <v>18877.7</v>
      </c>
      <c r="E141" s="50">
        <v>67248.939570000002</v>
      </c>
      <c r="F141" s="50">
        <v>28023.01</v>
      </c>
      <c r="G141" s="50">
        <v>100711.6032</v>
      </c>
      <c r="H141" s="65">
        <f t="shared" ref="H141:I141" si="168">IFERROR(B141/D141*100-100,"0.00")</f>
        <v>-20.207599442728736</v>
      </c>
      <c r="I141" s="65">
        <f t="shared" si="168"/>
        <v>-20.477442704751923</v>
      </c>
      <c r="J141" s="65">
        <f t="shared" ref="J141" si="169">IFERROR(B141/F141*100-100,"0.00")</f>
        <v>-46.247851319326507</v>
      </c>
      <c r="K141" s="65">
        <f t="shared" ref="K141" si="170">IFERROR(C141/G141*100-100,"0.00")</f>
        <v>-46.899786319755442</v>
      </c>
      <c r="N141" s="53" t="s">
        <v>40</v>
      </c>
      <c r="O141" s="50">
        <v>147595.46</v>
      </c>
      <c r="P141" s="50">
        <v>528983.67137568002</v>
      </c>
      <c r="Q141" s="50">
        <v>183239.06</v>
      </c>
      <c r="R141" s="50">
        <v>646793.30733342003</v>
      </c>
      <c r="S141" s="65">
        <f t="shared" ref="S141" si="171">IFERROR(O141/Q141*100-100,"0.00")</f>
        <v>-19.451966191051199</v>
      </c>
      <c r="T141" s="65">
        <f t="shared" ref="T141" si="172">IFERROR(P141/R141*100-100,"0.00")</f>
        <v>-18.214417901669705</v>
      </c>
    </row>
    <row r="142" spans="1:20" x14ac:dyDescent="0.35">
      <c r="A142" s="53" t="s">
        <v>41</v>
      </c>
      <c r="B142" s="50">
        <v>23909.42</v>
      </c>
      <c r="C142" s="50">
        <v>84885.634099999981</v>
      </c>
      <c r="D142" s="50">
        <v>24638.03</v>
      </c>
      <c r="E142" s="50">
        <v>87769.20603777199</v>
      </c>
      <c r="F142" s="50">
        <v>19405.02</v>
      </c>
      <c r="G142" s="50">
        <v>69739.480400000015</v>
      </c>
      <c r="H142" s="65">
        <f t="shared" si="118"/>
        <v>-2.9572575404770589</v>
      </c>
      <c r="I142" s="65">
        <f t="shared" si="118"/>
        <v>-3.2854027829886547</v>
      </c>
      <c r="J142" s="65">
        <f t="shared" si="119"/>
        <v>23.212550154547614</v>
      </c>
      <c r="K142" s="65">
        <f t="shared" si="120"/>
        <v>21.71819120694218</v>
      </c>
      <c r="N142" s="53" t="s">
        <v>41</v>
      </c>
      <c r="O142" s="50">
        <v>320019.8</v>
      </c>
      <c r="P142" s="50">
        <v>1146954.3157687758</v>
      </c>
      <c r="Q142" s="50">
        <v>284041.05</v>
      </c>
      <c r="R142" s="50">
        <v>1002602.0260479716</v>
      </c>
      <c r="S142" s="65">
        <f t="shared" si="122"/>
        <v>12.666743064074709</v>
      </c>
      <c r="T142" s="65">
        <f t="shared" si="123"/>
        <v>14.397765610928204</v>
      </c>
    </row>
    <row r="143" spans="1:20" ht="18" x14ac:dyDescent="0.4">
      <c r="A143" s="43" t="s">
        <v>42</v>
      </c>
      <c r="B143" s="44">
        <f t="shared" ref="B143:G143" si="173">SUM(B144:B145)</f>
        <v>560.58000000000004</v>
      </c>
      <c r="C143" s="44">
        <f t="shared" si="173"/>
        <v>1990.2115200000001</v>
      </c>
      <c r="D143" s="44">
        <f t="shared" si="173"/>
        <v>361.83</v>
      </c>
      <c r="E143" s="44">
        <f t="shared" si="173"/>
        <v>1288.95</v>
      </c>
      <c r="F143" s="44">
        <f t="shared" si="173"/>
        <v>1201.3499999999999</v>
      </c>
      <c r="G143" s="44">
        <f t="shared" si="173"/>
        <v>4317.5360000000001</v>
      </c>
      <c r="H143" s="65">
        <f t="shared" ref="H143:H144" si="174">IFERROR(B143/D143*100-100,"0.00")</f>
        <v>54.929110355691932</v>
      </c>
      <c r="I143" s="65">
        <f t="shared" ref="I143:I144" si="175">IFERROR(C143/E143*100-100,"0.00")</f>
        <v>54.405641801466317</v>
      </c>
      <c r="J143" s="65">
        <f t="shared" ref="J143" si="176">IFERROR(B143/F143*100-100,"0.00")</f>
        <v>-53.337495317767505</v>
      </c>
      <c r="K143" s="65">
        <f t="shared" ref="K143" si="177">IFERROR(C143/G143*100-100,"0.00")</f>
        <v>-53.903997094639159</v>
      </c>
      <c r="N143" s="43" t="s">
        <v>42</v>
      </c>
      <c r="O143" s="44">
        <v>9835.84</v>
      </c>
      <c r="P143" s="44">
        <v>35251.743686499991</v>
      </c>
      <c r="Q143" s="44">
        <v>7589.61</v>
      </c>
      <c r="R143" s="44">
        <v>26789.660054</v>
      </c>
      <c r="S143" s="65">
        <f t="shared" ref="S143" si="178">IFERROR(O143/Q143*100-100,"0.00")</f>
        <v>29.596118904660443</v>
      </c>
      <c r="T143" s="65">
        <f t="shared" ref="T143" si="179">IFERROR(P143/R143*100-100,"0.00")</f>
        <v>31.587125836770383</v>
      </c>
    </row>
    <row r="144" spans="1:20" x14ac:dyDescent="0.35">
      <c r="A144" s="72" t="s">
        <v>43</v>
      </c>
      <c r="B144" s="46">
        <v>560.58000000000004</v>
      </c>
      <c r="C144" s="46">
        <v>1990.2115200000001</v>
      </c>
      <c r="D144" s="46">
        <v>361.83</v>
      </c>
      <c r="E144" s="46">
        <v>1288.95</v>
      </c>
      <c r="F144" s="46">
        <v>1201.3499999999999</v>
      </c>
      <c r="G144" s="46">
        <v>4317.5360000000001</v>
      </c>
      <c r="H144" s="65">
        <f t="shared" si="174"/>
        <v>54.929110355691932</v>
      </c>
      <c r="I144" s="65">
        <f t="shared" si="175"/>
        <v>54.405641801466317</v>
      </c>
      <c r="J144" s="65">
        <f t="shared" ref="J144" si="180">IFERROR(B144/F144*100-100,"0.00")</f>
        <v>-53.337495317767505</v>
      </c>
      <c r="K144" s="65">
        <f t="shared" ref="K144" si="181">IFERROR(C144/G144*100-100,"0.00")</f>
        <v>-53.903997094639159</v>
      </c>
      <c r="N144" s="45" t="s">
        <v>43</v>
      </c>
      <c r="O144" s="46">
        <v>9553.67</v>
      </c>
      <c r="P144" s="46">
        <v>34240.435460382447</v>
      </c>
      <c r="Q144" s="46">
        <v>7589.61</v>
      </c>
      <c r="R144" s="46">
        <v>26789.660054</v>
      </c>
      <c r="S144" s="65">
        <f t="shared" ref="S144" si="182">IFERROR(O144/Q144*100-100,"0.00")</f>
        <v>25.878273060144068</v>
      </c>
      <c r="T144" s="65">
        <f t="shared" ref="T144" si="183">IFERROR(P144/R144*100-100,"0.00")</f>
        <v>27.812131215416301</v>
      </c>
    </row>
    <row r="145" spans="1:20" x14ac:dyDescent="0.35">
      <c r="A145" s="72" t="s">
        <v>44</v>
      </c>
      <c r="B145" s="46">
        <v>0</v>
      </c>
      <c r="C145" s="46">
        <v>0</v>
      </c>
      <c r="D145" s="46">
        <v>0</v>
      </c>
      <c r="E145" s="46">
        <v>0</v>
      </c>
      <c r="F145" s="46">
        <v>0</v>
      </c>
      <c r="G145" s="46">
        <v>0</v>
      </c>
      <c r="H145" s="65" t="str">
        <f t="shared" ref="H145" si="184">IFERROR(B145/D145*100-100,"0.00")</f>
        <v>0.00</v>
      </c>
      <c r="I145" s="65" t="str">
        <f t="shared" ref="I145" si="185">IFERROR(C145/E145*100-100,"0.00")</f>
        <v>0.00</v>
      </c>
      <c r="J145" s="65">
        <v>0</v>
      </c>
      <c r="K145" s="65">
        <v>0</v>
      </c>
      <c r="N145" s="45" t="s">
        <v>44</v>
      </c>
      <c r="O145" s="46">
        <v>282.17</v>
      </c>
      <c r="P145" s="46">
        <v>1011.308226117549</v>
      </c>
      <c r="Q145" s="46">
        <v>0</v>
      </c>
      <c r="R145" s="46">
        <v>0</v>
      </c>
      <c r="S145" s="65">
        <v>100</v>
      </c>
      <c r="T145" s="65">
        <v>100</v>
      </c>
    </row>
    <row r="146" spans="1:20" ht="18" x14ac:dyDescent="0.4">
      <c r="A146" s="43" t="s">
        <v>45</v>
      </c>
      <c r="B146" s="44">
        <f t="shared" ref="B146:G146" si="186">B147+B151+B152+B153</f>
        <v>4735</v>
      </c>
      <c r="C146" s="44">
        <f t="shared" si="186"/>
        <v>16810.655661129997</v>
      </c>
      <c r="D146" s="44">
        <f t="shared" si="186"/>
        <v>8138</v>
      </c>
      <c r="E146" s="44">
        <f t="shared" si="186"/>
        <v>28990.364617222593</v>
      </c>
      <c r="F146" s="44">
        <f t="shared" si="186"/>
        <v>7441.16</v>
      </c>
      <c r="G146" s="44">
        <f t="shared" si="186"/>
        <v>26742.695729999999</v>
      </c>
      <c r="H146" s="65">
        <f t="shared" si="118"/>
        <v>-41.816171049397887</v>
      </c>
      <c r="I146" s="65">
        <f t="shared" si="118"/>
        <v>-42.012955397107618</v>
      </c>
      <c r="J146" s="65">
        <f t="shared" si="119"/>
        <v>-36.367448086051098</v>
      </c>
      <c r="K146" s="65">
        <f t="shared" si="120"/>
        <v>-37.139262881894972</v>
      </c>
      <c r="N146" s="43" t="s">
        <v>45</v>
      </c>
      <c r="O146" s="44">
        <f t="shared" ref="O146:R146" si="187">O147+O151+O152+O153</f>
        <v>86905.51999999999</v>
      </c>
      <c r="P146" s="44">
        <f t="shared" si="187"/>
        <v>311470.30258148257</v>
      </c>
      <c r="Q146" s="44">
        <f t="shared" si="187"/>
        <v>112478.55</v>
      </c>
      <c r="R146" s="44">
        <f t="shared" si="187"/>
        <v>397024.40278</v>
      </c>
      <c r="S146" s="65">
        <f t="shared" si="122"/>
        <v>-22.735917203769091</v>
      </c>
      <c r="T146" s="65">
        <f t="shared" si="123"/>
        <v>-21.548826621099366</v>
      </c>
    </row>
    <row r="147" spans="1:20" x14ac:dyDescent="0.35">
      <c r="A147" s="47" t="s">
        <v>46</v>
      </c>
      <c r="B147" s="48">
        <f t="shared" ref="B147:G147" si="188">SUM(B148:B150)</f>
        <v>531.79999999999995</v>
      </c>
      <c r="C147" s="48">
        <f t="shared" si="188"/>
        <v>1888.0508611300002</v>
      </c>
      <c r="D147" s="48">
        <f t="shared" si="188"/>
        <v>367.87</v>
      </c>
      <c r="E147" s="48">
        <f t="shared" si="188"/>
        <v>1310.458633091795</v>
      </c>
      <c r="F147" s="48">
        <f t="shared" si="188"/>
        <v>549.55999999999995</v>
      </c>
      <c r="G147" s="48">
        <f t="shared" si="188"/>
        <v>1975.06023</v>
      </c>
      <c r="H147" s="65">
        <f t="shared" si="118"/>
        <v>44.561937641014481</v>
      </c>
      <c r="I147" s="65">
        <f t="shared" si="118"/>
        <v>44.075578843376263</v>
      </c>
      <c r="J147" s="65">
        <f t="shared" si="119"/>
        <v>-3.2316762500909704</v>
      </c>
      <c r="K147" s="65">
        <f t="shared" si="120"/>
        <v>-4.4054033162320252</v>
      </c>
      <c r="N147" s="47" t="s">
        <v>46</v>
      </c>
      <c r="O147" s="48">
        <f t="shared" ref="O147:R147" si="189">SUM(O148:O150)</f>
        <v>17626.830000000002</v>
      </c>
      <c r="P147" s="48">
        <f t="shared" si="189"/>
        <v>63174.730897351794</v>
      </c>
      <c r="Q147" s="48">
        <f t="shared" si="189"/>
        <v>40169.339999999997</v>
      </c>
      <c r="R147" s="48">
        <f t="shared" si="189"/>
        <v>141788.88908000002</v>
      </c>
      <c r="S147" s="65">
        <f t="shared" si="122"/>
        <v>-56.118696498374128</v>
      </c>
      <c r="T147" s="65">
        <f t="shared" si="123"/>
        <v>-55.444512396378684</v>
      </c>
    </row>
    <row r="148" spans="1:20" x14ac:dyDescent="0.35">
      <c r="A148" s="49" t="s">
        <v>47</v>
      </c>
      <c r="B148" s="50">
        <v>0</v>
      </c>
      <c r="C148" s="50">
        <v>0</v>
      </c>
      <c r="D148" s="50">
        <v>0</v>
      </c>
      <c r="E148" s="50">
        <v>0</v>
      </c>
      <c r="F148" s="50">
        <v>0</v>
      </c>
      <c r="G148" s="50">
        <v>0</v>
      </c>
      <c r="H148" s="65">
        <v>0</v>
      </c>
      <c r="I148" s="65">
        <v>0</v>
      </c>
      <c r="J148" s="65" t="str">
        <f t="shared" ref="J148" si="190">IFERROR(B148/F148*100-100,"0.00")</f>
        <v>0.00</v>
      </c>
      <c r="K148" s="65" t="str">
        <f t="shared" ref="K148" si="191">IFERROR(C148/G148*100-100,"0.00")</f>
        <v>0.00</v>
      </c>
      <c r="N148" s="49" t="s">
        <v>47</v>
      </c>
      <c r="O148" s="50">
        <v>397.73</v>
      </c>
      <c r="P148" s="50">
        <v>1425.4632000000001</v>
      </c>
      <c r="Q148" s="50">
        <v>154.56</v>
      </c>
      <c r="R148" s="50">
        <v>545.56050000000005</v>
      </c>
      <c r="S148" s="65">
        <f t="shared" si="122"/>
        <v>157.33048654244305</v>
      </c>
      <c r="T148" s="65">
        <f t="shared" si="123"/>
        <v>161.28416555084175</v>
      </c>
    </row>
    <row r="149" spans="1:20" x14ac:dyDescent="0.35">
      <c r="A149" s="49" t="s">
        <v>48</v>
      </c>
      <c r="B149" s="50">
        <v>242.77</v>
      </c>
      <c r="C149" s="50">
        <v>861.91066112999999</v>
      </c>
      <c r="D149" s="50">
        <v>277.35000000000002</v>
      </c>
      <c r="E149" s="50">
        <v>988.00113438762367</v>
      </c>
      <c r="F149" s="50">
        <v>165.79</v>
      </c>
      <c r="G149" s="50">
        <v>595.8298299999999</v>
      </c>
      <c r="H149" s="65">
        <f t="shared" si="118"/>
        <v>-12.468000721110513</v>
      </c>
      <c r="I149" s="65">
        <f t="shared" si="118"/>
        <v>-12.762178996461998</v>
      </c>
      <c r="J149" s="65">
        <f t="shared" si="119"/>
        <v>46.432233548464922</v>
      </c>
      <c r="K149" s="65">
        <f t="shared" si="120"/>
        <v>44.657185278890807</v>
      </c>
      <c r="N149" s="49" t="s">
        <v>48</v>
      </c>
      <c r="O149" s="50">
        <v>3560.9</v>
      </c>
      <c r="P149" s="50">
        <v>12762.304198647622</v>
      </c>
      <c r="Q149" s="50">
        <v>3134.72</v>
      </c>
      <c r="R149" s="50">
        <v>11064.87833</v>
      </c>
      <c r="S149" s="65">
        <f t="shared" si="122"/>
        <v>13.595472641894673</v>
      </c>
      <c r="T149" s="65">
        <f t="shared" si="123"/>
        <v>15.340664560634366</v>
      </c>
    </row>
    <row r="150" spans="1:20" x14ac:dyDescent="0.35">
      <c r="A150" s="49" t="s">
        <v>49</v>
      </c>
      <c r="B150" s="50">
        <v>289.02999999999997</v>
      </c>
      <c r="C150" s="50">
        <v>1026.1402</v>
      </c>
      <c r="D150" s="50">
        <v>90.52</v>
      </c>
      <c r="E150" s="50">
        <v>322.45749870417131</v>
      </c>
      <c r="F150" s="50">
        <v>383.77</v>
      </c>
      <c r="G150" s="50">
        <v>1379.2304000000001</v>
      </c>
      <c r="H150" s="65">
        <f t="shared" si="118"/>
        <v>219.29960229783472</v>
      </c>
      <c r="I150" s="65">
        <f t="shared" si="118"/>
        <v>218.224945651334</v>
      </c>
      <c r="J150" s="65">
        <f t="shared" si="119"/>
        <v>-24.68666128149674</v>
      </c>
      <c r="K150" s="65">
        <f t="shared" si="120"/>
        <v>-25.600523306330842</v>
      </c>
      <c r="N150" s="49" t="s">
        <v>49</v>
      </c>
      <c r="O150" s="50">
        <v>13668.2</v>
      </c>
      <c r="P150" s="50">
        <v>48986.963498704172</v>
      </c>
      <c r="Q150" s="50">
        <v>36880.06</v>
      </c>
      <c r="R150" s="50">
        <v>130178.45025000002</v>
      </c>
      <c r="S150" s="65">
        <f t="shared" si="122"/>
        <v>-62.938780468361486</v>
      </c>
      <c r="T150" s="65">
        <f t="shared" si="123"/>
        <v>-62.369375726452724</v>
      </c>
    </row>
    <row r="151" spans="1:20" x14ac:dyDescent="0.35">
      <c r="A151" s="47" t="s">
        <v>50</v>
      </c>
      <c r="B151" s="48">
        <v>4201.09</v>
      </c>
      <c r="C151" s="48">
        <v>14915.122599999999</v>
      </c>
      <c r="D151" s="48">
        <v>7767.36</v>
      </c>
      <c r="E151" s="48">
        <v>27670.038984130799</v>
      </c>
      <c r="F151" s="48">
        <v>6877.84</v>
      </c>
      <c r="G151" s="48">
        <v>24718.186000000002</v>
      </c>
      <c r="H151" s="65">
        <f t="shared" si="118"/>
        <v>-45.913540765459558</v>
      </c>
      <c r="I151" s="65">
        <f t="shared" si="118"/>
        <v>-46.096488665758464</v>
      </c>
      <c r="J151" s="65">
        <f t="shared" si="119"/>
        <v>-38.918468588975607</v>
      </c>
      <c r="K151" s="65">
        <f t="shared" si="120"/>
        <v>-39.659315614827086</v>
      </c>
      <c r="N151" s="47" t="s">
        <v>50</v>
      </c>
      <c r="O151" s="48">
        <v>69219.149999999994</v>
      </c>
      <c r="P151" s="48">
        <v>248082.17318413078</v>
      </c>
      <c r="Q151" s="48">
        <v>72245.22</v>
      </c>
      <c r="R151" s="48">
        <v>255009.6372</v>
      </c>
      <c r="S151" s="65">
        <f t="shared" si="122"/>
        <v>-4.1886092948433316</v>
      </c>
      <c r="T151" s="65">
        <f t="shared" si="123"/>
        <v>-2.7165498888326738</v>
      </c>
    </row>
    <row r="152" spans="1:20" x14ac:dyDescent="0.35">
      <c r="A152" s="47" t="s">
        <v>51</v>
      </c>
      <c r="B152" s="48">
        <v>2.11</v>
      </c>
      <c r="C152" s="48">
        <v>7.4821999999999997</v>
      </c>
      <c r="D152" s="48">
        <v>2.77</v>
      </c>
      <c r="E152" s="48">
        <v>9.8670000000000009</v>
      </c>
      <c r="F152" s="48">
        <v>13.76</v>
      </c>
      <c r="G152" s="48">
        <v>49.4495</v>
      </c>
      <c r="H152" s="65">
        <f t="shared" si="118"/>
        <v>-23.826714801444055</v>
      </c>
      <c r="I152" s="65">
        <f t="shared" si="118"/>
        <v>-24.169453734671137</v>
      </c>
      <c r="J152" s="65">
        <f t="shared" ref="J152" si="192">IFERROR(B152/F152*100-100,"0.00")</f>
        <v>-84.66569767441861</v>
      </c>
      <c r="K152" s="65">
        <f t="shared" ref="K152" si="193">IFERROR(C152/G152*100-100,"0.00")</f>
        <v>-84.869007775609461</v>
      </c>
      <c r="N152" s="47" t="s">
        <v>51</v>
      </c>
      <c r="O152" s="48">
        <v>59.54</v>
      </c>
      <c r="P152" s="48">
        <v>213.39850000000001</v>
      </c>
      <c r="Q152" s="48">
        <v>63.99</v>
      </c>
      <c r="R152" s="48">
        <v>225.87649999999999</v>
      </c>
      <c r="S152" s="65">
        <f t="shared" si="122"/>
        <v>-6.9542115955618158</v>
      </c>
      <c r="T152" s="65">
        <f t="shared" si="123"/>
        <v>-5.5242577249071871</v>
      </c>
    </row>
    <row r="153" spans="1:20" ht="31" x14ac:dyDescent="0.35">
      <c r="A153" s="54" t="s">
        <v>52</v>
      </c>
      <c r="B153" s="55">
        <v>0</v>
      </c>
      <c r="C153" s="55">
        <v>0</v>
      </c>
      <c r="D153" s="55">
        <v>0</v>
      </c>
      <c r="E153" s="55">
        <v>0</v>
      </c>
      <c r="F153" s="55">
        <v>0</v>
      </c>
      <c r="G153" s="55">
        <v>0</v>
      </c>
      <c r="H153" s="66" t="str">
        <f t="shared" si="118"/>
        <v>0.00</v>
      </c>
      <c r="I153" s="66" t="str">
        <f t="shared" si="118"/>
        <v>0.00</v>
      </c>
      <c r="J153" s="66" t="str">
        <f t="shared" si="119"/>
        <v>0.00</v>
      </c>
      <c r="K153" s="66" t="str">
        <f t="shared" si="120"/>
        <v>0.00</v>
      </c>
      <c r="N153" s="54" t="s">
        <v>52</v>
      </c>
      <c r="O153" s="55">
        <v>0</v>
      </c>
      <c r="P153" s="55">
        <v>0</v>
      </c>
      <c r="Q153" s="55">
        <v>0</v>
      </c>
      <c r="R153" s="55">
        <v>0</v>
      </c>
      <c r="S153" s="66" t="str">
        <f t="shared" si="122"/>
        <v>0.00</v>
      </c>
      <c r="T153" s="66" t="str">
        <f t="shared" si="123"/>
        <v>0.00</v>
      </c>
    </row>
    <row r="154" spans="1:20" x14ac:dyDescent="0.35">
      <c r="A154" s="45"/>
      <c r="B154" s="61"/>
      <c r="C154" s="61"/>
      <c r="D154" s="61"/>
      <c r="E154" s="61"/>
      <c r="F154" s="61"/>
      <c r="G154" s="61"/>
      <c r="J154" s="16" t="s">
        <v>100</v>
      </c>
      <c r="N154" s="45"/>
      <c r="O154" s="61"/>
      <c r="P154" s="61"/>
      <c r="Q154" s="61"/>
      <c r="R154" s="61"/>
      <c r="S154" s="16" t="s">
        <v>100</v>
      </c>
    </row>
    <row r="155" spans="1:20" x14ac:dyDescent="0.35">
      <c r="A155" s="25"/>
      <c r="B155" s="98" t="s">
        <v>92</v>
      </c>
      <c r="C155" s="98"/>
      <c r="D155" s="98"/>
      <c r="E155" s="98"/>
      <c r="F155" s="98"/>
      <c r="G155" s="98"/>
      <c r="H155" s="26"/>
      <c r="I155" s="27" t="s">
        <v>9</v>
      </c>
      <c r="J155" s="28"/>
      <c r="K155" s="28"/>
      <c r="N155" s="25"/>
      <c r="O155" s="98" t="s">
        <v>92</v>
      </c>
      <c r="P155" s="98"/>
      <c r="Q155" s="98"/>
      <c r="R155" s="98"/>
      <c r="S155" s="26"/>
      <c r="T155" s="27" t="s">
        <v>9</v>
      </c>
    </row>
    <row r="156" spans="1:20" x14ac:dyDescent="0.35">
      <c r="A156" s="28"/>
      <c r="B156" s="29"/>
      <c r="C156" s="29"/>
      <c r="D156" s="29"/>
      <c r="E156" s="29"/>
      <c r="F156" s="29"/>
      <c r="G156" s="29"/>
      <c r="H156" s="30"/>
      <c r="I156" s="28" t="s">
        <v>8</v>
      </c>
      <c r="J156" s="31"/>
      <c r="K156" s="31"/>
      <c r="N156" s="28"/>
      <c r="O156" s="29"/>
      <c r="P156" s="29"/>
      <c r="Q156" s="29"/>
      <c r="R156" s="29"/>
      <c r="S156" s="30"/>
      <c r="T156" s="28" t="s">
        <v>8</v>
      </c>
    </row>
    <row r="157" spans="1:20" x14ac:dyDescent="0.35">
      <c r="A157" s="32"/>
      <c r="B157" s="82"/>
      <c r="C157" s="83"/>
      <c r="D157" s="90"/>
      <c r="E157" s="90"/>
      <c r="F157" s="82"/>
      <c r="G157" s="83"/>
      <c r="H157" s="82" t="s">
        <v>111</v>
      </c>
      <c r="I157" s="99"/>
      <c r="J157" s="99"/>
      <c r="K157" s="99"/>
      <c r="N157" s="32"/>
      <c r="O157" s="82"/>
      <c r="P157" s="83"/>
      <c r="Q157" s="90"/>
      <c r="R157" s="90"/>
      <c r="S157" s="82" t="s">
        <v>112</v>
      </c>
      <c r="T157" s="99"/>
    </row>
    <row r="158" spans="1:20" x14ac:dyDescent="0.35">
      <c r="A158" s="33"/>
      <c r="B158" s="90" t="s">
        <v>113</v>
      </c>
      <c r="C158" s="90"/>
      <c r="D158" s="88" t="s">
        <v>118</v>
      </c>
      <c r="E158" s="89"/>
      <c r="F158" s="90" t="s">
        <v>114</v>
      </c>
      <c r="G158" s="90"/>
      <c r="H158" s="95" t="s">
        <v>3</v>
      </c>
      <c r="I158" s="97"/>
      <c r="J158" s="97"/>
      <c r="K158" s="97"/>
      <c r="N158" s="33"/>
      <c r="O158" s="88" t="s">
        <v>115</v>
      </c>
      <c r="P158" s="89"/>
      <c r="Q158" s="88" t="s">
        <v>116</v>
      </c>
      <c r="R158" s="89"/>
      <c r="S158" s="88" t="s">
        <v>3</v>
      </c>
      <c r="T158" s="90"/>
    </row>
    <row r="159" spans="1:20" x14ac:dyDescent="0.35">
      <c r="A159" s="34" t="s">
        <v>0</v>
      </c>
      <c r="B159" s="35"/>
      <c r="C159" s="29"/>
      <c r="D159" s="35"/>
      <c r="E159" s="36"/>
      <c r="F159" s="35"/>
      <c r="G159" s="36"/>
      <c r="H159" s="95" t="s">
        <v>110</v>
      </c>
      <c r="I159" s="97"/>
      <c r="J159" s="100" t="s">
        <v>114</v>
      </c>
      <c r="K159" s="101"/>
      <c r="N159" s="34" t="s">
        <v>0</v>
      </c>
      <c r="O159" s="93"/>
      <c r="P159" s="94"/>
      <c r="Q159" s="93"/>
      <c r="R159" s="94"/>
      <c r="S159" s="95" t="s">
        <v>117</v>
      </c>
      <c r="T159" s="97"/>
    </row>
    <row r="160" spans="1:20" x14ac:dyDescent="0.35">
      <c r="A160" s="33"/>
      <c r="B160" s="37" t="s">
        <v>1</v>
      </c>
      <c r="C160" s="38" t="s">
        <v>2</v>
      </c>
      <c r="D160" s="37" t="s">
        <v>1</v>
      </c>
      <c r="E160" s="39" t="s">
        <v>2</v>
      </c>
      <c r="F160" s="37" t="s">
        <v>1</v>
      </c>
      <c r="G160" s="39" t="s">
        <v>2</v>
      </c>
      <c r="H160" s="40" t="s">
        <v>1</v>
      </c>
      <c r="I160" s="40" t="s">
        <v>2</v>
      </c>
      <c r="J160" s="40" t="s">
        <v>1</v>
      </c>
      <c r="K160" s="40" t="s">
        <v>2</v>
      </c>
      <c r="N160" s="33"/>
      <c r="O160" s="37" t="s">
        <v>1</v>
      </c>
      <c r="P160" s="38" t="s">
        <v>2</v>
      </c>
      <c r="Q160" s="37" t="s">
        <v>1</v>
      </c>
      <c r="R160" s="39" t="s">
        <v>2</v>
      </c>
      <c r="S160" s="40" t="s">
        <v>1</v>
      </c>
      <c r="T160" s="40" t="s">
        <v>2</v>
      </c>
    </row>
    <row r="161" spans="1:20" ht="18" x14ac:dyDescent="0.4">
      <c r="A161" s="57" t="s">
        <v>53</v>
      </c>
      <c r="B161" s="44">
        <f t="shared" ref="B161:G161" si="194">SUM(B162:B163)</f>
        <v>15610.63</v>
      </c>
      <c r="C161" s="44">
        <f t="shared" si="194"/>
        <v>55422.441785609997</v>
      </c>
      <c r="D161" s="44">
        <f t="shared" si="194"/>
        <v>22743.18</v>
      </c>
      <c r="E161" s="44">
        <f t="shared" si="194"/>
        <v>81019.095140676378</v>
      </c>
      <c r="F161" s="44">
        <f t="shared" si="194"/>
        <v>14807.489999999998</v>
      </c>
      <c r="G161" s="44">
        <f t="shared" si="194"/>
        <v>53216.491099999999</v>
      </c>
      <c r="H161" s="65">
        <f t="shared" ref="H161:K200" si="195">IFERROR(B161/D161*100-100,"0.00")</f>
        <v>-31.361269620167448</v>
      </c>
      <c r="I161" s="65">
        <f t="shared" si="195"/>
        <v>-31.593358714537587</v>
      </c>
      <c r="J161" s="65">
        <f t="shared" ref="J161:J200" si="196">IFERROR(B161/F161*100-100,"0.00")</f>
        <v>5.4238767002375141</v>
      </c>
      <c r="K161" s="65">
        <f t="shared" ref="K161:K200" si="197">IFERROR(C161/G161*100-100,"0.00")</f>
        <v>4.1452388912015294</v>
      </c>
      <c r="N161" s="57" t="s">
        <v>53</v>
      </c>
      <c r="O161" s="44">
        <f t="shared" ref="O161:R161" si="198">SUM(O162:O163)</f>
        <v>183614.96</v>
      </c>
      <c r="P161" s="44">
        <f t="shared" si="198"/>
        <v>658077.92619536957</v>
      </c>
      <c r="Q161" s="44">
        <f t="shared" si="198"/>
        <v>132738.89000000001</v>
      </c>
      <c r="R161" s="44">
        <f t="shared" si="198"/>
        <v>468538.89534779842</v>
      </c>
      <c r="S161" s="65">
        <f t="shared" ref="S161:S200" si="199">IFERROR(O161/Q161*100-100,"0.00")</f>
        <v>38.327930872406711</v>
      </c>
      <c r="T161" s="65">
        <f t="shared" ref="T161:T200" si="200">IFERROR(P161/R161*100-100,"0.00")</f>
        <v>40.453211617975825</v>
      </c>
    </row>
    <row r="162" spans="1:20" ht="31" x14ac:dyDescent="0.35">
      <c r="A162" s="45" t="s">
        <v>54</v>
      </c>
      <c r="B162" s="46">
        <v>15610.63</v>
      </c>
      <c r="C162" s="46">
        <v>55422.441785609997</v>
      </c>
      <c r="D162" s="46">
        <v>22743.18</v>
      </c>
      <c r="E162" s="46">
        <v>81019.095140676378</v>
      </c>
      <c r="F162" s="46">
        <v>10312.209999999999</v>
      </c>
      <c r="G162" s="46">
        <v>37060.956100000003</v>
      </c>
      <c r="H162" s="65">
        <f t="shared" si="195"/>
        <v>-31.361269620167448</v>
      </c>
      <c r="I162" s="65">
        <f t="shared" si="195"/>
        <v>-31.593358714537587</v>
      </c>
      <c r="J162" s="65">
        <f t="shared" si="196"/>
        <v>51.380063051470046</v>
      </c>
      <c r="K162" s="65">
        <f t="shared" si="197"/>
        <v>49.544015097899745</v>
      </c>
      <c r="N162" s="45" t="s">
        <v>54</v>
      </c>
      <c r="O162" s="46">
        <v>183614.96</v>
      </c>
      <c r="P162" s="46">
        <v>658077.92619536957</v>
      </c>
      <c r="Q162" s="46">
        <v>90420.5</v>
      </c>
      <c r="R162" s="46">
        <v>319164.3423477984</v>
      </c>
      <c r="S162" s="65">
        <f t="shared" si="199"/>
        <v>103.06784412826735</v>
      </c>
      <c r="T162" s="65">
        <f t="shared" si="200"/>
        <v>106.18779696832542</v>
      </c>
    </row>
    <row r="163" spans="1:20" ht="31" x14ac:dyDescent="0.35">
      <c r="A163" s="45" t="s">
        <v>55</v>
      </c>
      <c r="B163" s="78">
        <v>0</v>
      </c>
      <c r="C163" s="78">
        <v>0</v>
      </c>
      <c r="D163" s="78">
        <v>0</v>
      </c>
      <c r="E163" s="78">
        <v>0</v>
      </c>
      <c r="F163" s="78">
        <v>4495.28</v>
      </c>
      <c r="G163" s="78">
        <v>16155.535</v>
      </c>
      <c r="H163" s="65" t="str">
        <f t="shared" ref="H163" si="201">IFERROR(B163/D163*100-100,"0.00")</f>
        <v>0.00</v>
      </c>
      <c r="I163" s="65" t="str">
        <f t="shared" ref="I163" si="202">IFERROR(C163/E163*100-100,"0.00")</f>
        <v>0.00</v>
      </c>
      <c r="J163" s="65">
        <f t="shared" ref="J163" si="203">IFERROR(B163/F163*100-100,"0.00")</f>
        <v>-100</v>
      </c>
      <c r="K163" s="65">
        <f t="shared" ref="K163" si="204">IFERROR(C163/G163*100-100,"0.00")</f>
        <v>-100</v>
      </c>
      <c r="N163" s="45" t="s">
        <v>55</v>
      </c>
      <c r="O163" s="46">
        <v>0</v>
      </c>
      <c r="P163" s="46">
        <v>0</v>
      </c>
      <c r="Q163" s="46">
        <v>42318.39</v>
      </c>
      <c r="R163" s="46">
        <v>149374.55300000001</v>
      </c>
      <c r="S163" s="65">
        <f t="shared" si="199"/>
        <v>-100</v>
      </c>
      <c r="T163" s="65">
        <f t="shared" si="200"/>
        <v>-100</v>
      </c>
    </row>
    <row r="164" spans="1:20" ht="35.5" x14ac:dyDescent="0.4">
      <c r="A164" s="43" t="s">
        <v>56</v>
      </c>
      <c r="B164" s="44">
        <v>6762.7</v>
      </c>
      <c r="C164" s="44">
        <v>24009.620355999999</v>
      </c>
      <c r="D164" s="44">
        <v>6567.3</v>
      </c>
      <c r="E164" s="44">
        <v>23395.015600000002</v>
      </c>
      <c r="F164" s="44">
        <v>12985.24</v>
      </c>
      <c r="G164" s="44">
        <v>46667.525999999998</v>
      </c>
      <c r="H164" s="65">
        <f t="shared" si="195"/>
        <v>2.9753475553119273</v>
      </c>
      <c r="I164" s="65">
        <f t="shared" si="195"/>
        <v>2.6270756408471811</v>
      </c>
      <c r="J164" s="65">
        <f t="shared" si="196"/>
        <v>-47.920100052059112</v>
      </c>
      <c r="K164" s="65">
        <f t="shared" si="197"/>
        <v>-48.55176090543133</v>
      </c>
      <c r="N164" s="43" t="s">
        <v>56</v>
      </c>
      <c r="O164" s="44">
        <v>76205.440000000002</v>
      </c>
      <c r="P164" s="44">
        <v>273121.10904999997</v>
      </c>
      <c r="Q164" s="44">
        <v>46544.27</v>
      </c>
      <c r="R164" s="44">
        <v>164290.97178399999</v>
      </c>
      <c r="S164" s="65">
        <f t="shared" si="199"/>
        <v>63.726791718937704</v>
      </c>
      <c r="T164" s="65">
        <f t="shared" si="200"/>
        <v>66.242311482023098</v>
      </c>
    </row>
    <row r="165" spans="1:20" ht="35.5" x14ac:dyDescent="0.4">
      <c r="A165" s="43" t="s">
        <v>57</v>
      </c>
      <c r="B165" s="44">
        <f t="shared" ref="B165:G165" si="205">B166+B169+B175</f>
        <v>9881.8000000000011</v>
      </c>
      <c r="C165" s="44">
        <f t="shared" si="205"/>
        <v>35083.368399999999</v>
      </c>
      <c r="D165" s="44">
        <f t="shared" si="205"/>
        <v>8158.17</v>
      </c>
      <c r="E165" s="44">
        <f t="shared" si="205"/>
        <v>29062.243859999999</v>
      </c>
      <c r="F165" s="44">
        <f t="shared" si="205"/>
        <v>11120.3</v>
      </c>
      <c r="G165" s="44">
        <f t="shared" si="205"/>
        <v>39965.120159999999</v>
      </c>
      <c r="H165" s="65">
        <f t="shared" si="195"/>
        <v>21.12765485396848</v>
      </c>
      <c r="I165" s="65">
        <f t="shared" si="195"/>
        <v>20.71803047626068</v>
      </c>
      <c r="J165" s="65">
        <f t="shared" si="196"/>
        <v>-11.137289461615225</v>
      </c>
      <c r="K165" s="65">
        <f t="shared" si="197"/>
        <v>-12.215030858048095</v>
      </c>
      <c r="N165" s="43" t="s">
        <v>57</v>
      </c>
      <c r="O165" s="44">
        <f t="shared" ref="O165:R165" si="206">O166+O169+O175</f>
        <v>128295.95999999999</v>
      </c>
      <c r="P165" s="44">
        <f t="shared" si="206"/>
        <v>459814.04393108701</v>
      </c>
      <c r="Q165" s="44">
        <f t="shared" si="206"/>
        <v>100306.52</v>
      </c>
      <c r="R165" s="44">
        <f t="shared" si="206"/>
        <v>354059.81277399999</v>
      </c>
      <c r="S165" s="65">
        <f t="shared" si="199"/>
        <v>27.903908938322246</v>
      </c>
      <c r="T165" s="65">
        <f t="shared" si="200"/>
        <v>29.86902984795708</v>
      </c>
    </row>
    <row r="166" spans="1:20" x14ac:dyDescent="0.35">
      <c r="A166" s="47" t="s">
        <v>58</v>
      </c>
      <c r="B166" s="48">
        <f t="shared" ref="B166:G166" si="207">SUM(B167:B168)</f>
        <v>294.85000000000002</v>
      </c>
      <c r="C166" s="48">
        <f t="shared" si="207"/>
        <v>1046.8090999999999</v>
      </c>
      <c r="D166" s="48">
        <f t="shared" si="207"/>
        <v>322.3</v>
      </c>
      <c r="E166" s="48">
        <f t="shared" si="207"/>
        <v>1148.1314600000001</v>
      </c>
      <c r="F166" s="48">
        <f t="shared" si="207"/>
        <v>1347.47</v>
      </c>
      <c r="G166" s="48">
        <f t="shared" si="207"/>
        <v>4842.6496753922556</v>
      </c>
      <c r="H166" s="65">
        <f t="shared" si="195"/>
        <v>-8.5169097114489603</v>
      </c>
      <c r="I166" s="65">
        <f t="shared" si="195"/>
        <v>-8.8249789793235038</v>
      </c>
      <c r="J166" s="65">
        <f t="shared" si="196"/>
        <v>-78.11825124121502</v>
      </c>
      <c r="K166" s="65">
        <f t="shared" si="197"/>
        <v>-78.383546814891005</v>
      </c>
      <c r="N166" s="47" t="s">
        <v>58</v>
      </c>
      <c r="O166" s="48">
        <f t="shared" ref="O166:R166" si="208">SUM(O167:O168)</f>
        <v>32173.51</v>
      </c>
      <c r="P166" s="48">
        <f t="shared" si="208"/>
        <v>115310.1900525182</v>
      </c>
      <c r="Q166" s="48">
        <f t="shared" si="208"/>
        <v>16939.2</v>
      </c>
      <c r="R166" s="48">
        <f t="shared" si="208"/>
        <v>59791.620731162089</v>
      </c>
      <c r="S166" s="65">
        <f t="shared" si="199"/>
        <v>89.935238972324527</v>
      </c>
      <c r="T166" s="65">
        <f t="shared" si="200"/>
        <v>92.853427691785299</v>
      </c>
    </row>
    <row r="167" spans="1:20" x14ac:dyDescent="0.35">
      <c r="A167" s="49" t="s">
        <v>59</v>
      </c>
      <c r="B167" s="50">
        <v>0</v>
      </c>
      <c r="C167" s="50">
        <v>0</v>
      </c>
      <c r="D167" s="50">
        <v>0</v>
      </c>
      <c r="E167" s="50">
        <v>0</v>
      </c>
      <c r="F167" s="50">
        <v>0</v>
      </c>
      <c r="G167" s="50">
        <v>0</v>
      </c>
      <c r="H167" s="65" t="str">
        <f t="shared" ref="H167" si="209">IFERROR(B167/D167*100-100,"0.00")</f>
        <v>0.00</v>
      </c>
      <c r="I167" s="65" t="str">
        <f t="shared" ref="I167" si="210">IFERROR(C167/E167*100-100,"0.00")</f>
        <v>0.00</v>
      </c>
      <c r="J167" s="65" t="str">
        <f t="shared" ref="J167" si="211">IFERROR(B167/F167*100-100,"0.00")</f>
        <v>0.00</v>
      </c>
      <c r="K167" s="65" t="str">
        <f t="shared" ref="K167" si="212">IFERROR(C167/G167*100-100,"0.00")</f>
        <v>0.00</v>
      </c>
      <c r="N167" s="49" t="s">
        <v>59</v>
      </c>
      <c r="O167" s="50">
        <v>0.14000000000000001</v>
      </c>
      <c r="P167" s="50">
        <v>0.505</v>
      </c>
      <c r="Q167" s="50">
        <v>10.27</v>
      </c>
      <c r="R167" s="50">
        <v>36.253399999999999</v>
      </c>
      <c r="S167" s="65">
        <f t="shared" ref="S167" si="213">IFERROR(O167/Q167*100-100,"0.00")</f>
        <v>-98.636806231742938</v>
      </c>
      <c r="T167" s="65">
        <f t="shared" ref="T167" si="214">IFERROR(P167/R167*100-100,"0.00")</f>
        <v>-98.607027202965796</v>
      </c>
    </row>
    <row r="168" spans="1:20" ht="31" x14ac:dyDescent="0.35">
      <c r="A168" s="49" t="s">
        <v>60</v>
      </c>
      <c r="B168" s="74">
        <v>294.85000000000002</v>
      </c>
      <c r="C168" s="74">
        <v>1046.8090999999999</v>
      </c>
      <c r="D168" s="74">
        <v>322.3</v>
      </c>
      <c r="E168" s="74">
        <v>1148.1314600000001</v>
      </c>
      <c r="F168" s="74">
        <v>1347.47</v>
      </c>
      <c r="G168" s="74">
        <v>4842.6496753922556</v>
      </c>
      <c r="H168" s="65">
        <f t="shared" si="195"/>
        <v>-8.5169097114489603</v>
      </c>
      <c r="I168" s="65">
        <f t="shared" si="195"/>
        <v>-8.8249789793235038</v>
      </c>
      <c r="J168" s="65">
        <f t="shared" si="196"/>
        <v>-78.11825124121502</v>
      </c>
      <c r="K168" s="65">
        <f t="shared" si="197"/>
        <v>-78.383546814891005</v>
      </c>
      <c r="N168" s="49" t="s">
        <v>60</v>
      </c>
      <c r="O168" s="50">
        <v>32173.37</v>
      </c>
      <c r="P168" s="50">
        <v>115309.68505251819</v>
      </c>
      <c r="Q168" s="50">
        <v>16928.93</v>
      </c>
      <c r="R168" s="50">
        <v>59755.367331162088</v>
      </c>
      <c r="S168" s="65">
        <f t="shared" si="199"/>
        <v>90.049636923302302</v>
      </c>
      <c r="T168" s="65">
        <f t="shared" si="200"/>
        <v>92.969586168680195</v>
      </c>
    </row>
    <row r="169" spans="1:20" x14ac:dyDescent="0.35">
      <c r="A169" s="47" t="s">
        <v>61</v>
      </c>
      <c r="B169" s="48">
        <f t="shared" ref="B169:G169" si="215">SUM(B170:B174)</f>
        <v>9503.5500000000011</v>
      </c>
      <c r="C169" s="48">
        <f t="shared" si="215"/>
        <v>33740.451699999998</v>
      </c>
      <c r="D169" s="48">
        <f t="shared" si="215"/>
        <v>7774.04</v>
      </c>
      <c r="E169" s="48">
        <f t="shared" si="215"/>
        <v>27693.824199999999</v>
      </c>
      <c r="F169" s="48">
        <f t="shared" si="215"/>
        <v>9666.73</v>
      </c>
      <c r="G169" s="48">
        <f t="shared" si="215"/>
        <v>34741.187503895722</v>
      </c>
      <c r="H169" s="65">
        <f t="shared" si="195"/>
        <v>22.247248534867353</v>
      </c>
      <c r="I169" s="65">
        <f t="shared" si="195"/>
        <v>21.833848067830218</v>
      </c>
      <c r="J169" s="65">
        <f t="shared" si="196"/>
        <v>-1.688057905827506</v>
      </c>
      <c r="K169" s="65">
        <f t="shared" si="197"/>
        <v>-2.8805457608019509</v>
      </c>
      <c r="N169" s="47" t="s">
        <v>61</v>
      </c>
      <c r="O169" s="48">
        <f t="shared" ref="O169:R169" si="216">SUM(O170:O174)</f>
        <v>94842.34</v>
      </c>
      <c r="P169" s="48">
        <f t="shared" si="216"/>
        <v>339915.93411267456</v>
      </c>
      <c r="Q169" s="48">
        <f t="shared" si="216"/>
        <v>82045.540000000008</v>
      </c>
      <c r="R169" s="48">
        <f t="shared" si="216"/>
        <v>289602.58599188586</v>
      </c>
      <c r="S169" s="65">
        <f t="shared" si="199"/>
        <v>15.597191510958424</v>
      </c>
      <c r="T169" s="65">
        <f t="shared" si="200"/>
        <v>17.373238553262922</v>
      </c>
    </row>
    <row r="170" spans="1:20" ht="31" x14ac:dyDescent="0.35">
      <c r="A170" s="49" t="s">
        <v>62</v>
      </c>
      <c r="B170" s="50">
        <v>13.09</v>
      </c>
      <c r="C170" s="50">
        <v>46.4786</v>
      </c>
      <c r="D170" s="50">
        <v>33.07</v>
      </c>
      <c r="E170" s="50">
        <v>117.7915</v>
      </c>
      <c r="F170" s="50">
        <v>82.29</v>
      </c>
      <c r="G170" s="50">
        <v>295.7423</v>
      </c>
      <c r="H170" s="65">
        <f t="shared" ref="H170:I170" si="217">IFERROR(B170/D170*100-100,"0.00")</f>
        <v>-60.417296643483517</v>
      </c>
      <c r="I170" s="65">
        <f t="shared" si="217"/>
        <v>-60.541635007619391</v>
      </c>
      <c r="J170" s="65">
        <f t="shared" ref="J170" si="218">IFERROR(B170/F170*100-100,"0.00")</f>
        <v>-84.092842386681255</v>
      </c>
      <c r="K170" s="65">
        <f t="shared" ref="K170" si="219">IFERROR(C170/G170*100-100,"0.00")</f>
        <v>-84.28408786974336</v>
      </c>
      <c r="N170" s="49" t="s">
        <v>62</v>
      </c>
      <c r="O170" s="50">
        <v>432.3</v>
      </c>
      <c r="P170" s="50">
        <v>1549.3527000000001</v>
      </c>
      <c r="Q170" s="50">
        <v>335.16</v>
      </c>
      <c r="R170" s="50">
        <v>1183.0274999999999</v>
      </c>
      <c r="S170" s="65">
        <f t="shared" ref="S170" si="220">IFERROR(O170/Q170*100-100,"0.00")</f>
        <v>28.983172216254928</v>
      </c>
      <c r="T170" s="65">
        <f t="shared" ref="T170" si="221">IFERROR(P170/R170*100-100,"0.00")</f>
        <v>30.965062097034945</v>
      </c>
    </row>
    <row r="171" spans="1:20" ht="31" x14ac:dyDescent="0.35">
      <c r="A171" s="49" t="s">
        <v>63</v>
      </c>
      <c r="B171" s="50">
        <v>4921.72</v>
      </c>
      <c r="C171" s="50">
        <v>17473.569299999999</v>
      </c>
      <c r="D171" s="50">
        <v>3546.64</v>
      </c>
      <c r="E171" s="50">
        <v>12634.369500000001</v>
      </c>
      <c r="F171" s="50">
        <v>5292.84</v>
      </c>
      <c r="G171" s="50">
        <v>19021.884899999997</v>
      </c>
      <c r="H171" s="65">
        <f t="shared" si="195"/>
        <v>38.771344145444715</v>
      </c>
      <c r="I171" s="65">
        <f t="shared" si="195"/>
        <v>38.301870148724049</v>
      </c>
      <c r="J171" s="65">
        <f t="shared" si="196"/>
        <v>-7.0117366102130347</v>
      </c>
      <c r="K171" s="65">
        <f t="shared" si="197"/>
        <v>-8.1396539204166771</v>
      </c>
      <c r="N171" s="49" t="s">
        <v>63</v>
      </c>
      <c r="O171" s="50">
        <v>50913.86</v>
      </c>
      <c r="P171" s="50">
        <v>182475.81699999998</v>
      </c>
      <c r="Q171" s="50">
        <v>43146.49</v>
      </c>
      <c r="R171" s="50">
        <v>152297.54549999998</v>
      </c>
      <c r="S171" s="65">
        <f t="shared" si="199"/>
        <v>18.002321857467436</v>
      </c>
      <c r="T171" s="65">
        <f t="shared" si="200"/>
        <v>19.815336748155275</v>
      </c>
    </row>
    <row r="172" spans="1:20" ht="31" x14ac:dyDescent="0.35">
      <c r="A172" s="49" t="s">
        <v>64</v>
      </c>
      <c r="B172" s="50">
        <v>0</v>
      </c>
      <c r="C172" s="50">
        <v>0</v>
      </c>
      <c r="D172" s="50">
        <v>0</v>
      </c>
      <c r="E172" s="50">
        <v>0</v>
      </c>
      <c r="F172" s="50">
        <v>0</v>
      </c>
      <c r="G172" s="50">
        <v>0</v>
      </c>
      <c r="H172" s="65" t="str">
        <f t="shared" ref="H172" si="222">IFERROR(B172/D172*100-100,"0.00")</f>
        <v>0.00</v>
      </c>
      <c r="I172" s="65" t="str">
        <f t="shared" ref="I172" si="223">IFERROR(C172/E172*100-100,"0.00")</f>
        <v>0.00</v>
      </c>
      <c r="J172" s="65" t="str">
        <f t="shared" ref="J172" si="224">IFERROR(B172/F172*100-100,"0.00")</f>
        <v>0.00</v>
      </c>
      <c r="K172" s="65" t="str">
        <f t="shared" ref="K172" si="225">IFERROR(C172/G172*100-100,"0.00")</f>
        <v>0.00</v>
      </c>
      <c r="N172" s="49" t="s">
        <v>64</v>
      </c>
      <c r="O172" s="50">
        <v>71.430000000000007</v>
      </c>
      <c r="P172" s="50">
        <v>256</v>
      </c>
      <c r="Q172" s="50">
        <v>48.34</v>
      </c>
      <c r="R172" s="50">
        <v>170.643</v>
      </c>
      <c r="S172" s="65">
        <f t="shared" si="199"/>
        <v>47.765825403392654</v>
      </c>
      <c r="T172" s="65">
        <f t="shared" si="200"/>
        <v>50.020803666133389</v>
      </c>
    </row>
    <row r="173" spans="1:20" ht="31" x14ac:dyDescent="0.35">
      <c r="A173" s="49" t="s">
        <v>65</v>
      </c>
      <c r="B173" s="50">
        <v>3941.4</v>
      </c>
      <c r="C173" s="50">
        <v>13993.1487</v>
      </c>
      <c r="D173" s="50">
        <v>3587.29</v>
      </c>
      <c r="E173" s="50">
        <v>12779.1829</v>
      </c>
      <c r="F173" s="50">
        <v>3271.51</v>
      </c>
      <c r="G173" s="50">
        <v>11757.4624</v>
      </c>
      <c r="H173" s="65">
        <f t="shared" si="195"/>
        <v>9.87123984958005</v>
      </c>
      <c r="I173" s="65">
        <f t="shared" si="195"/>
        <v>9.4995572839011544</v>
      </c>
      <c r="J173" s="65">
        <f t="shared" si="196"/>
        <v>20.476477223056008</v>
      </c>
      <c r="K173" s="65">
        <f t="shared" si="197"/>
        <v>19.015041034704907</v>
      </c>
      <c r="N173" s="49" t="s">
        <v>65</v>
      </c>
      <c r="O173" s="50">
        <v>37355.089999999997</v>
      </c>
      <c r="P173" s="50">
        <v>133881.03320000001</v>
      </c>
      <c r="Q173" s="50">
        <v>31088.89</v>
      </c>
      <c r="R173" s="50">
        <v>109736.89330000001</v>
      </c>
      <c r="S173" s="65">
        <f t="shared" si="199"/>
        <v>20.155753389715741</v>
      </c>
      <c r="T173" s="65">
        <f t="shared" si="200"/>
        <v>22.001843841154184</v>
      </c>
    </row>
    <row r="174" spans="1:20" x14ac:dyDescent="0.35">
      <c r="A174" s="49" t="s">
        <v>66</v>
      </c>
      <c r="B174" s="74">
        <v>627.34</v>
      </c>
      <c r="C174" s="74">
        <v>2227.2551000000039</v>
      </c>
      <c r="D174" s="74">
        <v>607.04</v>
      </c>
      <c r="E174" s="74">
        <v>2162.4802999999993</v>
      </c>
      <c r="F174" s="74">
        <v>1020.09</v>
      </c>
      <c r="G174" s="74">
        <v>3666.0979038957266</v>
      </c>
      <c r="H174" s="65">
        <f t="shared" si="195"/>
        <v>3.34409594095942</v>
      </c>
      <c r="I174" s="65">
        <f t="shared" si="195"/>
        <v>2.9953937615063921</v>
      </c>
      <c r="J174" s="65">
        <f t="shared" si="196"/>
        <v>-38.501504769187036</v>
      </c>
      <c r="K174" s="65">
        <f t="shared" si="197"/>
        <v>-39.247255300158699</v>
      </c>
      <c r="N174" s="49" t="s">
        <v>66</v>
      </c>
      <c r="O174" s="50">
        <v>6069.66</v>
      </c>
      <c r="P174" s="50">
        <v>21753.731212674567</v>
      </c>
      <c r="Q174" s="50">
        <v>7426.66</v>
      </c>
      <c r="R174" s="50">
        <v>26214.476691885862</v>
      </c>
      <c r="S174" s="65">
        <f t="shared" si="199"/>
        <v>-18.272009220834136</v>
      </c>
      <c r="T174" s="65">
        <f t="shared" si="200"/>
        <v>-17.016343799805938</v>
      </c>
    </row>
    <row r="175" spans="1:20" x14ac:dyDescent="0.35">
      <c r="A175" s="47" t="s">
        <v>67</v>
      </c>
      <c r="B175" s="48">
        <f t="shared" ref="B175:G175" si="226">SUM(B176:B177)</f>
        <v>83.4</v>
      </c>
      <c r="C175" s="48">
        <f t="shared" si="226"/>
        <v>296.10759999999999</v>
      </c>
      <c r="D175" s="48">
        <f t="shared" si="226"/>
        <v>61.83</v>
      </c>
      <c r="E175" s="48">
        <f t="shared" si="226"/>
        <v>220.28820000000002</v>
      </c>
      <c r="F175" s="48">
        <f t="shared" si="226"/>
        <v>106.1</v>
      </c>
      <c r="G175" s="48">
        <f t="shared" si="226"/>
        <v>381.28298071202084</v>
      </c>
      <c r="H175" s="65">
        <f t="shared" si="195"/>
        <v>34.885977680737511</v>
      </c>
      <c r="I175" s="65">
        <f t="shared" si="195"/>
        <v>34.418275695202908</v>
      </c>
      <c r="J175" s="65">
        <f t="shared" si="196"/>
        <v>-21.394910461828459</v>
      </c>
      <c r="K175" s="65">
        <f t="shared" si="197"/>
        <v>-22.339150977303376</v>
      </c>
      <c r="N175" s="47" t="s">
        <v>67</v>
      </c>
      <c r="O175" s="48">
        <f t="shared" ref="O175:R175" si="227">SUM(O176:O177)</f>
        <v>1280.1100000000001</v>
      </c>
      <c r="P175" s="48">
        <f t="shared" si="227"/>
        <v>4587.9197658942421</v>
      </c>
      <c r="Q175" s="48">
        <f t="shared" si="227"/>
        <v>1321.7800000000002</v>
      </c>
      <c r="R175" s="48">
        <f t="shared" si="227"/>
        <v>4665.6060509520603</v>
      </c>
      <c r="S175" s="65">
        <f t="shared" si="199"/>
        <v>-3.152566992994295</v>
      </c>
      <c r="T175" s="65">
        <f t="shared" si="200"/>
        <v>-1.6650845401309766</v>
      </c>
    </row>
    <row r="176" spans="1:20" x14ac:dyDescent="0.35">
      <c r="A176" s="49" t="s">
        <v>68</v>
      </c>
      <c r="B176" s="46">
        <v>78.64</v>
      </c>
      <c r="C176" s="46">
        <v>279.20670000000001</v>
      </c>
      <c r="D176" s="46">
        <v>59.14</v>
      </c>
      <c r="E176" s="46">
        <v>210.6935</v>
      </c>
      <c r="F176" s="46">
        <v>96.97</v>
      </c>
      <c r="G176" s="46">
        <v>348.4821</v>
      </c>
      <c r="H176" s="65">
        <f t="shared" si="195"/>
        <v>32.972607372336824</v>
      </c>
      <c r="I176" s="65">
        <f t="shared" si="195"/>
        <v>32.517946685588328</v>
      </c>
      <c r="J176" s="65">
        <f t="shared" si="196"/>
        <v>-18.902753428895537</v>
      </c>
      <c r="K176" s="65">
        <f t="shared" si="197"/>
        <v>-19.879184612351679</v>
      </c>
      <c r="N176" s="73" t="s">
        <v>68</v>
      </c>
      <c r="O176" s="46">
        <v>1217.44</v>
      </c>
      <c r="P176" s="46">
        <v>4363.3030854129893</v>
      </c>
      <c r="Q176" s="46">
        <v>1220.1500000000001</v>
      </c>
      <c r="R176" s="46">
        <v>4306.8716000000004</v>
      </c>
      <c r="S176" s="65">
        <f t="shared" si="199"/>
        <v>-0.22210383969184022</v>
      </c>
      <c r="T176" s="65">
        <f t="shared" si="200"/>
        <v>1.3102662594582313</v>
      </c>
    </row>
    <row r="177" spans="1:20" x14ac:dyDescent="0.35">
      <c r="A177" s="49" t="s">
        <v>69</v>
      </c>
      <c r="B177" s="74">
        <v>4.76</v>
      </c>
      <c r="C177" s="74">
        <v>16.900899999999979</v>
      </c>
      <c r="D177" s="74">
        <v>2.69</v>
      </c>
      <c r="E177" s="74">
        <v>9.5947000000000173</v>
      </c>
      <c r="F177" s="74">
        <v>9.1300000000000008</v>
      </c>
      <c r="G177" s="74">
        <v>32.800880712020842</v>
      </c>
      <c r="H177" s="65">
        <f t="shared" si="195"/>
        <v>76.951672862453535</v>
      </c>
      <c r="I177" s="65">
        <f t="shared" si="195"/>
        <v>76.148290201881736</v>
      </c>
      <c r="J177" s="65">
        <f t="shared" ref="J177" si="228">IFERROR(B177/F177*100-100,"0.00")</f>
        <v>-47.864184008762336</v>
      </c>
      <c r="K177" s="65">
        <f t="shared" ref="K177" si="229">IFERROR(C177/G177*100-100,"0.00")</f>
        <v>-48.474249370364774</v>
      </c>
      <c r="N177" s="73" t="s">
        <v>69</v>
      </c>
      <c r="O177" s="46">
        <v>62.67</v>
      </c>
      <c r="P177" s="46">
        <v>224.6166804812531</v>
      </c>
      <c r="Q177" s="46">
        <v>101.63</v>
      </c>
      <c r="R177" s="46">
        <v>358.73445095206</v>
      </c>
      <c r="S177" s="65">
        <f t="shared" si="199"/>
        <v>-38.335137262619298</v>
      </c>
      <c r="T177" s="65">
        <f t="shared" si="200"/>
        <v>-37.386364792917512</v>
      </c>
    </row>
    <row r="178" spans="1:20" ht="18" x14ac:dyDescent="0.4">
      <c r="A178" s="43" t="s">
        <v>70</v>
      </c>
      <c r="B178" s="44">
        <f t="shared" ref="B178:G178" si="230">B179+B180+B186</f>
        <v>29555.56</v>
      </c>
      <c r="C178" s="44">
        <f t="shared" si="230"/>
        <v>104931.14096362611</v>
      </c>
      <c r="D178" s="44">
        <f t="shared" si="230"/>
        <v>22017.25</v>
      </c>
      <c r="E178" s="44">
        <f t="shared" si="230"/>
        <v>78433.10626362609</v>
      </c>
      <c r="F178" s="44">
        <f t="shared" si="230"/>
        <v>29797.62</v>
      </c>
      <c r="G178" s="44">
        <f t="shared" si="230"/>
        <v>107089.36306549999</v>
      </c>
      <c r="H178" s="65">
        <f t="shared" si="195"/>
        <v>34.238199593500553</v>
      </c>
      <c r="I178" s="65">
        <f t="shared" si="195"/>
        <v>33.784247446398354</v>
      </c>
      <c r="J178" s="65">
        <f t="shared" si="196"/>
        <v>-0.81234675789542621</v>
      </c>
      <c r="K178" s="65">
        <f t="shared" si="197"/>
        <v>-2.0153468468701448</v>
      </c>
      <c r="N178" s="43" t="s">
        <v>70</v>
      </c>
      <c r="O178" s="44">
        <f t="shared" ref="O178:R178" si="231">O179+O180+O186</f>
        <v>328702.47000000003</v>
      </c>
      <c r="P178" s="44">
        <f t="shared" si="231"/>
        <v>1178073.0689974653</v>
      </c>
      <c r="Q178" s="44">
        <f t="shared" si="231"/>
        <v>367322.29000000004</v>
      </c>
      <c r="R178" s="44">
        <f t="shared" si="231"/>
        <v>1296566.3704721138</v>
      </c>
      <c r="S178" s="65">
        <f t="shared" si="199"/>
        <v>-10.513878697641786</v>
      </c>
      <c r="T178" s="65">
        <f t="shared" si="200"/>
        <v>-9.1390077803346088</v>
      </c>
    </row>
    <row r="179" spans="1:20" ht="31" x14ac:dyDescent="0.35">
      <c r="A179" s="47" t="s">
        <v>71</v>
      </c>
      <c r="B179" s="48">
        <v>102.64</v>
      </c>
      <c r="C179" s="48">
        <v>364.416</v>
      </c>
      <c r="D179" s="48">
        <v>117.52</v>
      </c>
      <c r="E179" s="48">
        <v>418.64830000000001</v>
      </c>
      <c r="F179" s="48">
        <v>71.540000000000006</v>
      </c>
      <c r="G179" s="48">
        <v>257.11396671761179</v>
      </c>
      <c r="H179" s="65">
        <f t="shared" si="195"/>
        <v>-12.661674608577258</v>
      </c>
      <c r="I179" s="65">
        <f t="shared" si="195"/>
        <v>-12.954143131597576</v>
      </c>
      <c r="J179" s="65">
        <f t="shared" si="196"/>
        <v>43.47218339390551</v>
      </c>
      <c r="K179" s="65">
        <f t="shared" si="197"/>
        <v>41.733257299179712</v>
      </c>
      <c r="N179" s="47" t="s">
        <v>71</v>
      </c>
      <c r="O179" s="48">
        <v>1175.68</v>
      </c>
      <c r="P179" s="48">
        <v>4213.6535374416835</v>
      </c>
      <c r="Q179" s="48">
        <v>1428.66</v>
      </c>
      <c r="R179" s="48">
        <v>5042.8551481229315</v>
      </c>
      <c r="S179" s="65">
        <f t="shared" si="199"/>
        <v>-17.707502134867639</v>
      </c>
      <c r="T179" s="65">
        <f t="shared" si="200"/>
        <v>-16.443097934111719</v>
      </c>
    </row>
    <row r="180" spans="1:20" ht="31" x14ac:dyDescent="0.35">
      <c r="A180" s="47" t="s">
        <v>72</v>
      </c>
      <c r="B180" s="48">
        <f t="shared" ref="B180:G180" si="232">B181+B185</f>
        <v>3724.06</v>
      </c>
      <c r="C180" s="48">
        <f t="shared" si="232"/>
        <v>13221.5409</v>
      </c>
      <c r="D180" s="48">
        <f t="shared" si="232"/>
        <v>3080.0600000000004</v>
      </c>
      <c r="E180" s="48">
        <f t="shared" si="232"/>
        <v>10972.259100000001</v>
      </c>
      <c r="F180" s="48">
        <f t="shared" si="232"/>
        <v>3909.9</v>
      </c>
      <c r="G180" s="48">
        <f t="shared" si="232"/>
        <v>14051.741413174321</v>
      </c>
      <c r="H180" s="65">
        <f t="shared" si="195"/>
        <v>20.908683597072766</v>
      </c>
      <c r="I180" s="65">
        <f t="shared" si="195"/>
        <v>20.499714593870635</v>
      </c>
      <c r="J180" s="65">
        <f t="shared" si="196"/>
        <v>-4.753062738177448</v>
      </c>
      <c r="K180" s="65">
        <f t="shared" si="197"/>
        <v>-5.908168167654722</v>
      </c>
      <c r="N180" s="47" t="s">
        <v>72</v>
      </c>
      <c r="O180" s="48">
        <f t="shared" ref="O180:R180" si="233">O181+O185</f>
        <v>49946.590000000004</v>
      </c>
      <c r="P180" s="48">
        <f t="shared" si="233"/>
        <v>179009.06746168403</v>
      </c>
      <c r="Q180" s="48">
        <f t="shared" si="233"/>
        <v>45983.29</v>
      </c>
      <c r="R180" s="48">
        <f t="shared" si="233"/>
        <v>162310.82856963802</v>
      </c>
      <c r="S180" s="65">
        <f t="shared" si="199"/>
        <v>8.6190005108377505</v>
      </c>
      <c r="T180" s="65">
        <f t="shared" si="200"/>
        <v>10.287815692396492</v>
      </c>
    </row>
    <row r="181" spans="1:20" ht="46.5" x14ac:dyDescent="0.35">
      <c r="A181" s="51" t="s">
        <v>73</v>
      </c>
      <c r="B181" s="52">
        <f t="shared" ref="B181:G181" si="234">SUM(B182:B184)</f>
        <v>1337.15</v>
      </c>
      <c r="C181" s="52">
        <f t="shared" si="234"/>
        <v>4747.2880999999998</v>
      </c>
      <c r="D181" s="52">
        <f t="shared" si="234"/>
        <v>655.22</v>
      </c>
      <c r="E181" s="52">
        <f t="shared" si="234"/>
        <v>2334.1386000000002</v>
      </c>
      <c r="F181" s="52">
        <f t="shared" si="234"/>
        <v>1204.56</v>
      </c>
      <c r="G181" s="52">
        <f t="shared" si="234"/>
        <v>4329.0650199175243</v>
      </c>
      <c r="H181" s="65">
        <f t="shared" si="195"/>
        <v>104.07649339153261</v>
      </c>
      <c r="I181" s="65">
        <f t="shared" si="195"/>
        <v>103.38501321215455</v>
      </c>
      <c r="J181" s="65">
        <f t="shared" si="196"/>
        <v>11.007338779305314</v>
      </c>
      <c r="K181" s="65">
        <f t="shared" si="197"/>
        <v>9.6608177090960652</v>
      </c>
      <c r="N181" s="51" t="s">
        <v>73</v>
      </c>
      <c r="O181" s="52">
        <f t="shared" ref="O181:R181" si="235">SUM(O182:O184)</f>
        <v>19932.260000000002</v>
      </c>
      <c r="P181" s="52">
        <f t="shared" si="235"/>
        <v>71437.395698885157</v>
      </c>
      <c r="Q181" s="52">
        <f t="shared" si="235"/>
        <v>27029.25</v>
      </c>
      <c r="R181" s="52">
        <f t="shared" si="235"/>
        <v>95407.275548534322</v>
      </c>
      <c r="S181" s="65">
        <f t="shared" si="199"/>
        <v>-26.256703386146484</v>
      </c>
      <c r="T181" s="65">
        <f t="shared" si="200"/>
        <v>-25.123744192292264</v>
      </c>
    </row>
    <row r="182" spans="1:20" x14ac:dyDescent="0.35">
      <c r="A182" s="58" t="s">
        <v>74</v>
      </c>
      <c r="B182" s="70">
        <v>310.70999999999998</v>
      </c>
      <c r="C182" s="71">
        <v>1103.1281000000001</v>
      </c>
      <c r="D182" s="70">
        <v>341.07</v>
      </c>
      <c r="E182" s="71">
        <v>1215.0031000000001</v>
      </c>
      <c r="F182" s="70">
        <v>720.47</v>
      </c>
      <c r="G182" s="71">
        <v>2589.305744629944</v>
      </c>
      <c r="H182" s="65">
        <f t="shared" si="195"/>
        <v>-8.901398539889172</v>
      </c>
      <c r="I182" s="65">
        <f t="shared" si="195"/>
        <v>-9.2077954369005397</v>
      </c>
      <c r="J182" s="65">
        <f t="shared" si="196"/>
        <v>-56.873985037544941</v>
      </c>
      <c r="K182" s="65">
        <f t="shared" si="197"/>
        <v>-57.39676157256369</v>
      </c>
      <c r="N182" s="58" t="s">
        <v>74</v>
      </c>
      <c r="O182" s="46">
        <v>6520.55</v>
      </c>
      <c r="P182" s="46">
        <v>23369.708951292167</v>
      </c>
      <c r="Q182" s="46">
        <v>9303.08</v>
      </c>
      <c r="R182" s="46">
        <v>32837.799942539568</v>
      </c>
      <c r="S182" s="65">
        <f t="shared" si="199"/>
        <v>-29.909771817505586</v>
      </c>
      <c r="T182" s="65">
        <f t="shared" si="200"/>
        <v>-28.832902958830715</v>
      </c>
    </row>
    <row r="183" spans="1:20" ht="46.5" x14ac:dyDescent="0.35">
      <c r="A183" s="58" t="s">
        <v>75</v>
      </c>
      <c r="B183" s="70">
        <v>0.23</v>
      </c>
      <c r="C183" s="71">
        <v>0.8</v>
      </c>
      <c r="D183" s="70">
        <v>42.09</v>
      </c>
      <c r="E183" s="71">
        <v>149.94629999999998</v>
      </c>
      <c r="F183" s="70">
        <v>19.48</v>
      </c>
      <c r="G183" s="71">
        <v>69.992274839841542</v>
      </c>
      <c r="H183" s="65">
        <f t="shared" ref="H183" si="236">IFERROR(B183/D183*100-100,"0.00")</f>
        <v>-99.453551912568301</v>
      </c>
      <c r="I183" s="65">
        <f t="shared" ref="I183" si="237">IFERROR(C183/E183*100-100,"0.00")</f>
        <v>-99.466475664954714</v>
      </c>
      <c r="J183" s="65">
        <f t="shared" ref="J183" si="238">IFERROR(B183/F183*100-100,"0.00")</f>
        <v>-98.819301848049278</v>
      </c>
      <c r="K183" s="65">
        <f t="shared" ref="K183" si="239">IFERROR(C183/G183*100-100,"0.00")</f>
        <v>-98.85701671815842</v>
      </c>
      <c r="N183" s="58" t="s">
        <v>75</v>
      </c>
      <c r="O183" s="46">
        <v>151.72</v>
      </c>
      <c r="P183" s="46">
        <v>543.75405910071322</v>
      </c>
      <c r="Q183" s="46">
        <v>119.91</v>
      </c>
      <c r="R183" s="46">
        <v>423.27165112380635</v>
      </c>
      <c r="S183" s="65">
        <f t="shared" si="199"/>
        <v>26.528229505462434</v>
      </c>
      <c r="T183" s="65">
        <f t="shared" si="200"/>
        <v>28.464558790323025</v>
      </c>
    </row>
    <row r="184" spans="1:20" ht="46.5" x14ac:dyDescent="0.35">
      <c r="A184" s="58" t="s">
        <v>76</v>
      </c>
      <c r="B184" s="46">
        <v>1026.21</v>
      </c>
      <c r="C184" s="46">
        <v>3643.36</v>
      </c>
      <c r="D184" s="46">
        <v>272.06</v>
      </c>
      <c r="E184" s="46">
        <v>969.18919999999991</v>
      </c>
      <c r="F184" s="46">
        <v>464.61</v>
      </c>
      <c r="G184" s="46">
        <v>1669.7670004477388</v>
      </c>
      <c r="H184" s="65">
        <f t="shared" si="195"/>
        <v>277.19988237888703</v>
      </c>
      <c r="I184" s="65">
        <f t="shared" si="195"/>
        <v>275.91834494234979</v>
      </c>
      <c r="J184" s="65">
        <f t="shared" si="196"/>
        <v>120.87557306127721</v>
      </c>
      <c r="K184" s="65">
        <f t="shared" si="197"/>
        <v>118.19571227740477</v>
      </c>
      <c r="N184" s="58" t="s">
        <v>76</v>
      </c>
      <c r="O184" s="46">
        <v>13259.99</v>
      </c>
      <c r="P184" s="46">
        <v>47523.932688492278</v>
      </c>
      <c r="Q184" s="46">
        <v>17606.259999999998</v>
      </c>
      <c r="R184" s="46">
        <v>62146.203954870944</v>
      </c>
      <c r="S184" s="65">
        <f t="shared" si="199"/>
        <v>-24.685935570643608</v>
      </c>
      <c r="T184" s="65">
        <f t="shared" si="200"/>
        <v>-23.528824507120333</v>
      </c>
    </row>
    <row r="185" spans="1:20" ht="46.5" x14ac:dyDescent="0.35">
      <c r="A185" s="51" t="s">
        <v>77</v>
      </c>
      <c r="B185" s="52">
        <v>2386.91</v>
      </c>
      <c r="C185" s="52">
        <v>8474.2528000000002</v>
      </c>
      <c r="D185" s="52">
        <v>2424.84</v>
      </c>
      <c r="E185" s="52">
        <v>8638.1205000000009</v>
      </c>
      <c r="F185" s="52">
        <v>2705.34</v>
      </c>
      <c r="G185" s="52">
        <v>9722.6763932567974</v>
      </c>
      <c r="H185" s="65">
        <f t="shared" si="195"/>
        <v>-1.5642269180647048</v>
      </c>
      <c r="I185" s="65">
        <f t="shared" si="195"/>
        <v>-1.897029567948266</v>
      </c>
      <c r="J185" s="65">
        <f t="shared" si="196"/>
        <v>-11.770424419851125</v>
      </c>
      <c r="K185" s="65">
        <f t="shared" si="197"/>
        <v>-12.840328555238628</v>
      </c>
      <c r="N185" s="51" t="s">
        <v>77</v>
      </c>
      <c r="O185" s="52">
        <v>30014.33</v>
      </c>
      <c r="P185" s="52">
        <v>107571.67176279887</v>
      </c>
      <c r="Q185" s="52">
        <v>18954.04</v>
      </c>
      <c r="R185" s="52">
        <v>66903.553021103697</v>
      </c>
      <c r="S185" s="65">
        <f t="shared" si="199"/>
        <v>58.353205965588359</v>
      </c>
      <c r="T185" s="65">
        <f t="shared" si="200"/>
        <v>60.786186839534594</v>
      </c>
    </row>
    <row r="186" spans="1:20" ht="31" x14ac:dyDescent="0.35">
      <c r="A186" s="47" t="s">
        <v>97</v>
      </c>
      <c r="B186" s="48">
        <v>25728.86</v>
      </c>
      <c r="C186" s="48">
        <v>91345.184063626104</v>
      </c>
      <c r="D186" s="48">
        <v>18819.669999999998</v>
      </c>
      <c r="E186" s="48">
        <v>67042.198863626094</v>
      </c>
      <c r="F186" s="48">
        <v>25816.18</v>
      </c>
      <c r="G186" s="48">
        <v>92780.507685608056</v>
      </c>
      <c r="H186" s="65">
        <f t="shared" si="195"/>
        <v>36.712599105085275</v>
      </c>
      <c r="I186" s="65">
        <f t="shared" si="195"/>
        <v>36.250280587359498</v>
      </c>
      <c r="J186" s="65">
        <f t="shared" si="196"/>
        <v>-0.3382374929210954</v>
      </c>
      <c r="K186" s="65">
        <f t="shared" si="197"/>
        <v>-1.5470098814781608</v>
      </c>
      <c r="N186" s="47" t="s">
        <v>97</v>
      </c>
      <c r="O186" s="48">
        <v>277580.2</v>
      </c>
      <c r="P186" s="48">
        <v>994850.34799833968</v>
      </c>
      <c r="Q186" s="48">
        <v>319910.34000000003</v>
      </c>
      <c r="R186" s="48">
        <v>1129212.6867543529</v>
      </c>
      <c r="S186" s="65">
        <f t="shared" si="199"/>
        <v>-13.231876156300544</v>
      </c>
      <c r="T186" s="65">
        <f t="shared" si="200"/>
        <v>-11.898762769147154</v>
      </c>
    </row>
    <row r="187" spans="1:20" ht="46.5" x14ac:dyDescent="0.35">
      <c r="A187" s="49" t="s">
        <v>78</v>
      </c>
      <c r="B187" s="46">
        <v>3829.88</v>
      </c>
      <c r="C187" s="46">
        <v>13597.222400000001</v>
      </c>
      <c r="D187" s="46">
        <v>3190.51</v>
      </c>
      <c r="E187" s="46">
        <v>11365.695</v>
      </c>
      <c r="F187" s="46">
        <v>2606.67</v>
      </c>
      <c r="G187" s="46">
        <v>9368.0860118115634</v>
      </c>
      <c r="H187" s="65">
        <f t="shared" si="195"/>
        <v>20.03974286242638</v>
      </c>
      <c r="I187" s="65">
        <f t="shared" si="195"/>
        <v>19.633884245530098</v>
      </c>
      <c r="J187" s="65">
        <f t="shared" si="196"/>
        <v>46.926154825888972</v>
      </c>
      <c r="K187" s="65">
        <f t="shared" si="197"/>
        <v>45.144081542977034</v>
      </c>
      <c r="N187" s="49" t="s">
        <v>78</v>
      </c>
      <c r="O187" s="46">
        <v>48485.03</v>
      </c>
      <c r="P187" s="46">
        <v>173770.84775556379</v>
      </c>
      <c r="Q187" s="46">
        <v>54746.45</v>
      </c>
      <c r="R187" s="46">
        <v>193242.83541660523</v>
      </c>
      <c r="S187" s="65">
        <f t="shared" si="199"/>
        <v>-11.437125146927329</v>
      </c>
      <c r="T187" s="65">
        <f t="shared" si="200"/>
        <v>-10.07643446084947</v>
      </c>
    </row>
    <row r="188" spans="1:20" ht="46.5" x14ac:dyDescent="0.35">
      <c r="A188" s="49" t="s">
        <v>98</v>
      </c>
      <c r="B188" s="46">
        <v>913.89</v>
      </c>
      <c r="C188" s="46">
        <v>3244.5819999999999</v>
      </c>
      <c r="D188" s="46">
        <v>2547.52</v>
      </c>
      <c r="E188" s="46">
        <v>9075.1454999999987</v>
      </c>
      <c r="F188" s="46">
        <v>0</v>
      </c>
      <c r="G188" s="46">
        <v>0</v>
      </c>
      <c r="H188" s="65">
        <f t="shared" si="195"/>
        <v>-64.126287526692636</v>
      </c>
      <c r="I188" s="65">
        <f t="shared" si="195"/>
        <v>-64.247603523271323</v>
      </c>
      <c r="J188" s="65">
        <v>100</v>
      </c>
      <c r="K188" s="65">
        <v>100</v>
      </c>
      <c r="N188" s="49" t="s">
        <v>98</v>
      </c>
      <c r="O188" s="46">
        <v>21026.080000000002</v>
      </c>
      <c r="P188" s="46">
        <v>75357.679349352373</v>
      </c>
      <c r="Q188" s="46">
        <v>1346.57</v>
      </c>
      <c r="R188" s="46">
        <v>4753.0981811350312</v>
      </c>
      <c r="S188" s="65">
        <f t="shared" ref="S188" si="240">IFERROR(O188/Q188*100-100,"0.00")</f>
        <v>1461.4546588740282</v>
      </c>
      <c r="T188" s="65">
        <f t="shared" ref="T188" si="241">IFERROR(P188/R188*100-100,"0.00")</f>
        <v>1485.4433566814541</v>
      </c>
    </row>
    <row r="189" spans="1:20" ht="31" x14ac:dyDescent="0.35">
      <c r="A189" s="49" t="s">
        <v>79</v>
      </c>
      <c r="B189" s="46">
        <v>4503.37</v>
      </c>
      <c r="C189" s="46">
        <v>15988.329503000001</v>
      </c>
      <c r="D189" s="46">
        <v>3559.31</v>
      </c>
      <c r="E189" s="46">
        <v>12679.504503</v>
      </c>
      <c r="F189" s="46">
        <v>4860.32</v>
      </c>
      <c r="G189" s="46">
        <v>17467.4385894888</v>
      </c>
      <c r="H189" s="65">
        <f t="shared" si="195"/>
        <v>26.523680151490026</v>
      </c>
      <c r="I189" s="65">
        <f t="shared" si="195"/>
        <v>26.095854133867164</v>
      </c>
      <c r="J189" s="65">
        <f t="shared" si="196"/>
        <v>-7.3441666392336344</v>
      </c>
      <c r="K189" s="65">
        <f t="shared" si="197"/>
        <v>-8.4678075661240229</v>
      </c>
      <c r="N189" s="49" t="s">
        <v>79</v>
      </c>
      <c r="O189" s="46">
        <v>42602.19</v>
      </c>
      <c r="P189" s="46">
        <v>152686.69512815372</v>
      </c>
      <c r="Q189" s="46">
        <v>38456.879999999997</v>
      </c>
      <c r="R189" s="46">
        <v>135744.26821738877</v>
      </c>
      <c r="S189" s="65">
        <f t="shared" si="199"/>
        <v>10.779111565992892</v>
      </c>
      <c r="T189" s="65">
        <f t="shared" si="200"/>
        <v>12.481136134331933</v>
      </c>
    </row>
    <row r="190" spans="1:20" x14ac:dyDescent="0.35">
      <c r="A190" s="49" t="s">
        <v>99</v>
      </c>
      <c r="B190" s="46">
        <v>283.07</v>
      </c>
      <c r="C190" s="46">
        <v>1004.9775999999999</v>
      </c>
      <c r="D190" s="46">
        <v>398.63</v>
      </c>
      <c r="E190" s="46">
        <v>1420.049</v>
      </c>
      <c r="F190" s="46">
        <v>293.17</v>
      </c>
      <c r="G190" s="46">
        <v>1053.604141818176</v>
      </c>
      <c r="H190" s="65">
        <f t="shared" si="195"/>
        <v>-28.989288312470208</v>
      </c>
      <c r="I190" s="65">
        <f t="shared" si="195"/>
        <v>-29.229371662527143</v>
      </c>
      <c r="J190" s="65">
        <f t="shared" si="196"/>
        <v>-3.4451001125626846</v>
      </c>
      <c r="K190" s="65">
        <f t="shared" si="197"/>
        <v>-4.6152572762539279</v>
      </c>
      <c r="N190" s="49" t="s">
        <v>99</v>
      </c>
      <c r="O190" s="46">
        <v>2535.17</v>
      </c>
      <c r="P190" s="74">
        <v>9086.083065476414</v>
      </c>
      <c r="Q190" s="46">
        <v>3450.17</v>
      </c>
      <c r="R190" s="46">
        <v>12178.341971831889</v>
      </c>
      <c r="S190" s="65">
        <f t="shared" si="199"/>
        <v>-26.520432326523036</v>
      </c>
      <c r="T190" s="65">
        <f t="shared" si="200"/>
        <v>-25.39146062335719</v>
      </c>
    </row>
    <row r="191" spans="1:20" ht="31" x14ac:dyDescent="0.35">
      <c r="A191" s="49" t="s">
        <v>80</v>
      </c>
      <c r="B191" s="46">
        <v>16198.65</v>
      </c>
      <c r="C191" s="46">
        <v>57510.072560626097</v>
      </c>
      <c r="D191" s="46">
        <v>9123.7000000000007</v>
      </c>
      <c r="E191" s="46">
        <v>32501.8048606261</v>
      </c>
      <c r="F191" s="46">
        <v>18056.03</v>
      </c>
      <c r="G191" s="46">
        <v>64891.378942489515</v>
      </c>
      <c r="H191" s="65">
        <f t="shared" si="195"/>
        <v>77.544746100814336</v>
      </c>
      <c r="I191" s="65">
        <f t="shared" si="195"/>
        <v>76.944242965091291</v>
      </c>
      <c r="J191" s="65">
        <f t="shared" si="196"/>
        <v>-10.286757387975101</v>
      </c>
      <c r="K191" s="65">
        <f t="shared" si="197"/>
        <v>-11.374864430612817</v>
      </c>
      <c r="N191" s="49" t="s">
        <v>80</v>
      </c>
      <c r="O191" s="46">
        <v>162931.74</v>
      </c>
      <c r="P191" s="46">
        <v>583949.04269979324</v>
      </c>
      <c r="Q191" s="46">
        <v>221910.28</v>
      </c>
      <c r="R191" s="46">
        <v>783294.14296739176</v>
      </c>
      <c r="S191" s="65">
        <f t="shared" si="199"/>
        <v>-26.577651111971917</v>
      </c>
      <c r="T191" s="65">
        <f t="shared" si="200"/>
        <v>-25.44958392161719</v>
      </c>
    </row>
    <row r="192" spans="1:20" ht="35.5" x14ac:dyDescent="0.4">
      <c r="A192" s="43" t="s">
        <v>81</v>
      </c>
      <c r="B192" s="44">
        <f t="shared" ref="B192:G192" si="242">B193+B196</f>
        <v>630.64</v>
      </c>
      <c r="C192" s="44">
        <f t="shared" si="242"/>
        <v>2238.9635999999996</v>
      </c>
      <c r="D192" s="44">
        <f t="shared" si="242"/>
        <v>721.04</v>
      </c>
      <c r="E192" s="44">
        <f t="shared" si="242"/>
        <v>2568.6046000000001</v>
      </c>
      <c r="F192" s="44">
        <f t="shared" si="242"/>
        <v>83.51</v>
      </c>
      <c r="G192" s="44">
        <f t="shared" si="242"/>
        <v>300.13749999999999</v>
      </c>
      <c r="H192" s="65">
        <f t="shared" ref="H192:K195" si="243">IFERROR(B192/D192*100-100,"0.00")</f>
        <v>-12.537445911461219</v>
      </c>
      <c r="I192" s="65">
        <f t="shared" si="243"/>
        <v>-12.833466077262358</v>
      </c>
      <c r="J192" s="65">
        <f t="shared" ref="J192" si="244">IFERROR(B192/F192*100-100,"0.00")</f>
        <v>655.16704586277092</v>
      </c>
      <c r="K192" s="65">
        <f t="shared" ref="K192" si="245">IFERROR(C192/G192*100-100,"0.00")</f>
        <v>645.97929282412224</v>
      </c>
      <c r="N192" s="43" t="s">
        <v>81</v>
      </c>
      <c r="O192" s="44">
        <f t="shared" ref="O192:R192" si="246">O193+O196</f>
        <v>3335.2200000000003</v>
      </c>
      <c r="P192" s="44">
        <f t="shared" si="246"/>
        <v>11953.485516000002</v>
      </c>
      <c r="Q192" s="44">
        <f t="shared" si="246"/>
        <v>824.86999999999989</v>
      </c>
      <c r="R192" s="44">
        <f t="shared" si="246"/>
        <v>2911.5688380000001</v>
      </c>
      <c r="S192" s="65">
        <f t="shared" si="199"/>
        <v>304.33280395698728</v>
      </c>
      <c r="T192" s="65">
        <f t="shared" si="200"/>
        <v>310.55136186342168</v>
      </c>
    </row>
    <row r="193" spans="1:20" ht="31" x14ac:dyDescent="0.35">
      <c r="A193" s="47" t="s">
        <v>82</v>
      </c>
      <c r="B193" s="48">
        <f t="shared" ref="B193:G193" si="247">SUM(B194:B195)</f>
        <v>0.79</v>
      </c>
      <c r="C193" s="48">
        <f t="shared" si="247"/>
        <v>2.8106</v>
      </c>
      <c r="D193" s="48">
        <f t="shared" si="247"/>
        <v>0</v>
      </c>
      <c r="E193" s="48">
        <f t="shared" si="247"/>
        <v>0</v>
      </c>
      <c r="F193" s="48">
        <f t="shared" si="247"/>
        <v>0</v>
      </c>
      <c r="G193" s="48">
        <f t="shared" si="247"/>
        <v>0</v>
      </c>
      <c r="H193" s="65">
        <v>100</v>
      </c>
      <c r="I193" s="65">
        <v>100</v>
      </c>
      <c r="J193" s="65">
        <v>100</v>
      </c>
      <c r="K193" s="65">
        <v>100</v>
      </c>
      <c r="N193" s="47" t="s">
        <v>82</v>
      </c>
      <c r="O193" s="48">
        <f t="shared" ref="O193:R193" si="248">SUM(O194:O195)</f>
        <v>0.78</v>
      </c>
      <c r="P193" s="48">
        <f t="shared" si="248"/>
        <v>2.8106</v>
      </c>
      <c r="Q193" s="48">
        <f t="shared" si="248"/>
        <v>344.09999999999997</v>
      </c>
      <c r="R193" s="48">
        <f t="shared" si="248"/>
        <v>1214.56378</v>
      </c>
      <c r="S193" s="65">
        <f t="shared" si="199"/>
        <v>-99.773321708805582</v>
      </c>
      <c r="T193" s="65">
        <f t="shared" si="200"/>
        <v>-99.768591814914814</v>
      </c>
    </row>
    <row r="194" spans="1:20" x14ac:dyDescent="0.35">
      <c r="A194" s="49" t="s">
        <v>83</v>
      </c>
      <c r="B194" s="46">
        <v>0.79</v>
      </c>
      <c r="C194" s="46">
        <v>2.8106</v>
      </c>
      <c r="D194" s="46">
        <v>0</v>
      </c>
      <c r="E194" s="46">
        <v>0</v>
      </c>
      <c r="F194" s="46">
        <v>0</v>
      </c>
      <c r="G194" s="46">
        <v>0</v>
      </c>
      <c r="H194" s="65">
        <v>100</v>
      </c>
      <c r="I194" s="65">
        <v>100</v>
      </c>
      <c r="J194" s="65">
        <v>100</v>
      </c>
      <c r="K194" s="65">
        <v>100</v>
      </c>
      <c r="N194" s="49" t="s">
        <v>83</v>
      </c>
      <c r="O194" s="46">
        <v>0.78</v>
      </c>
      <c r="P194" s="46">
        <v>2.8106</v>
      </c>
      <c r="Q194" s="46">
        <v>316.58999999999997</v>
      </c>
      <c r="R194" s="46">
        <v>1117.4767999999999</v>
      </c>
      <c r="S194" s="65">
        <f t="shared" ref="S194" si="249">IFERROR(O194/Q194*100-100,"0.00")</f>
        <v>-99.753624561736004</v>
      </c>
      <c r="T194" s="65">
        <f t="shared" ref="T194" si="250">IFERROR(P194/R194*100-100,"0.00")</f>
        <v>-99.748486948453873</v>
      </c>
    </row>
    <row r="195" spans="1:20" x14ac:dyDescent="0.35">
      <c r="A195" s="49" t="s">
        <v>84</v>
      </c>
      <c r="B195" s="74">
        <v>0</v>
      </c>
      <c r="C195" s="74">
        <v>0</v>
      </c>
      <c r="D195" s="74">
        <v>0</v>
      </c>
      <c r="E195" s="74">
        <v>0</v>
      </c>
      <c r="F195" s="74">
        <v>0</v>
      </c>
      <c r="G195" s="74">
        <v>0</v>
      </c>
      <c r="H195" s="65">
        <v>0</v>
      </c>
      <c r="I195" s="65">
        <v>0</v>
      </c>
      <c r="J195" s="65">
        <v>0</v>
      </c>
      <c r="K195" s="65">
        <v>100</v>
      </c>
      <c r="N195" s="49" t="s">
        <v>84</v>
      </c>
      <c r="O195" s="46">
        <v>0</v>
      </c>
      <c r="P195" s="46">
        <v>0</v>
      </c>
      <c r="Q195" s="46">
        <v>27.51</v>
      </c>
      <c r="R195" s="46">
        <v>97.086979999999997</v>
      </c>
      <c r="S195" s="65">
        <f t="shared" ref="S195" si="251">IFERROR(O195/Q195*100-100,"0.00")</f>
        <v>-100</v>
      </c>
      <c r="T195" s="65">
        <f t="shared" ref="T195" si="252">IFERROR(P195/R195*100-100,"0.00")</f>
        <v>-100</v>
      </c>
    </row>
    <row r="196" spans="1:20" ht="31" x14ac:dyDescent="0.35">
      <c r="A196" s="47" t="s">
        <v>85</v>
      </c>
      <c r="B196" s="48">
        <v>629.85</v>
      </c>
      <c r="C196" s="48">
        <v>2236.1529999999998</v>
      </c>
      <c r="D196" s="48">
        <v>721.04</v>
      </c>
      <c r="E196" s="48">
        <v>2568.6046000000001</v>
      </c>
      <c r="F196" s="48">
        <v>83.51</v>
      </c>
      <c r="G196" s="48">
        <v>300.13749999999999</v>
      </c>
      <c r="H196" s="65">
        <f t="shared" ref="H196:I196" si="253">IFERROR(B196/D196*100-100,"0.00")</f>
        <v>-12.647009874625539</v>
      </c>
      <c r="I196" s="65">
        <f t="shared" si="253"/>
        <v>-12.942887356037602</v>
      </c>
      <c r="J196" s="65">
        <f t="shared" ref="J196" si="254">IFERROR(B196/F196*100-100,"0.00")</f>
        <v>654.22105137109327</v>
      </c>
      <c r="K196" s="65">
        <f t="shared" ref="K196" si="255">IFERROR(C196/G196*100-100,"0.00")</f>
        <v>645.04285535796089</v>
      </c>
      <c r="N196" s="47" t="s">
        <v>85</v>
      </c>
      <c r="O196" s="48">
        <v>3334.44</v>
      </c>
      <c r="P196" s="48">
        <v>11950.674916000002</v>
      </c>
      <c r="Q196" s="48">
        <v>480.77</v>
      </c>
      <c r="R196" s="48">
        <v>1697.005058</v>
      </c>
      <c r="S196" s="65">
        <f t="shared" ref="S196" si="256">IFERROR(O196/Q196*100-100,"0.00")</f>
        <v>593.5624103001436</v>
      </c>
      <c r="T196" s="65">
        <f t="shared" ref="T196" si="257">IFERROR(P196/R196*100-100,"0.00")</f>
        <v>604.22152601503922</v>
      </c>
    </row>
    <row r="197" spans="1:20" ht="18" x14ac:dyDescent="0.4">
      <c r="A197" s="43" t="s">
        <v>86</v>
      </c>
      <c r="B197" s="44">
        <f t="shared" ref="B197:G197" si="258">SUM(B198:B200)</f>
        <v>19150.73</v>
      </c>
      <c r="C197" s="44">
        <f t="shared" si="258"/>
        <v>67990.840506036591</v>
      </c>
      <c r="D197" s="44">
        <f t="shared" si="258"/>
        <v>14599.619999999999</v>
      </c>
      <c r="E197" s="44">
        <f t="shared" si="258"/>
        <v>52008.912256036565</v>
      </c>
      <c r="F197" s="44">
        <f t="shared" si="258"/>
        <v>13071.140000000001</v>
      </c>
      <c r="G197" s="44">
        <f t="shared" si="258"/>
        <v>46976.207724815817</v>
      </c>
      <c r="H197" s="65">
        <f t="shared" si="195"/>
        <v>31.172797648157967</v>
      </c>
      <c r="I197" s="65">
        <f t="shared" si="195"/>
        <v>30.729210738578814</v>
      </c>
      <c r="J197" s="65">
        <f t="shared" si="196"/>
        <v>46.51155140255554</v>
      </c>
      <c r="K197" s="65">
        <f t="shared" si="197"/>
        <v>44.734630143674877</v>
      </c>
      <c r="N197" s="43" t="s">
        <v>86</v>
      </c>
      <c r="O197" s="44">
        <f t="shared" ref="O197:R197" si="259">SUM(O198:O200)</f>
        <v>183434.86</v>
      </c>
      <c r="P197" s="44">
        <f t="shared" si="259"/>
        <v>657432.42989351519</v>
      </c>
      <c r="Q197" s="44">
        <f t="shared" si="259"/>
        <v>127346.73</v>
      </c>
      <c r="R197" s="44">
        <f t="shared" si="259"/>
        <v>449505.75302839972</v>
      </c>
      <c r="S197" s="65">
        <f t="shared" si="199"/>
        <v>44.043635827947838</v>
      </c>
      <c r="T197" s="65">
        <f t="shared" si="200"/>
        <v>46.256733192907262</v>
      </c>
    </row>
    <row r="198" spans="1:20" x14ac:dyDescent="0.35">
      <c r="A198" s="45" t="s">
        <v>87</v>
      </c>
      <c r="B198" s="46">
        <v>5322.17</v>
      </c>
      <c r="C198" s="46">
        <v>18895.309266933811</v>
      </c>
      <c r="D198" s="46">
        <v>3304.91</v>
      </c>
      <c r="E198" s="46">
        <v>11773.229829514559</v>
      </c>
      <c r="F198" s="46">
        <v>2068.52</v>
      </c>
      <c r="G198" s="46">
        <v>7434.0171806287108</v>
      </c>
      <c r="H198" s="65">
        <f t="shared" si="195"/>
        <v>61.038273356914402</v>
      </c>
      <c r="I198" s="65">
        <f t="shared" si="195"/>
        <v>60.493845279098878</v>
      </c>
      <c r="J198" s="65">
        <f t="shared" si="196"/>
        <v>157.29362055962719</v>
      </c>
      <c r="K198" s="65">
        <f t="shared" si="197"/>
        <v>154.17360234477954</v>
      </c>
      <c r="N198" s="45" t="s">
        <v>87</v>
      </c>
      <c r="O198" s="46">
        <v>52064</v>
      </c>
      <c r="P198" s="46">
        <v>186597.91328624875</v>
      </c>
      <c r="Q198" s="46">
        <v>29280.84</v>
      </c>
      <c r="R198" s="46">
        <v>103354.87284857777</v>
      </c>
      <c r="S198" s="65">
        <f t="shared" si="199"/>
        <v>77.809106569347051</v>
      </c>
      <c r="T198" s="65">
        <f t="shared" si="200"/>
        <v>80.540992546745173</v>
      </c>
    </row>
    <row r="199" spans="1:20" x14ac:dyDescent="0.35">
      <c r="A199" s="45" t="s">
        <v>88</v>
      </c>
      <c r="B199" s="46">
        <v>0</v>
      </c>
      <c r="C199" s="46">
        <v>0</v>
      </c>
      <c r="D199" s="46">
        <v>0</v>
      </c>
      <c r="E199" s="46">
        <v>0</v>
      </c>
      <c r="F199" s="46">
        <v>6067.27</v>
      </c>
      <c r="G199" s="46">
        <v>21805.102146405177</v>
      </c>
      <c r="H199" s="65" t="str">
        <f t="shared" ref="H199" si="260">IFERROR(B199/D199*100-100,"0.00")</f>
        <v>0.00</v>
      </c>
      <c r="I199" s="65" t="str">
        <f t="shared" ref="I199" si="261">IFERROR(C199/E199*100-100,"0.00")</f>
        <v>0.00</v>
      </c>
      <c r="J199" s="65">
        <f t="shared" ref="J199" si="262">IFERROR(B199/F199*100-100,"0.00")</f>
        <v>-100</v>
      </c>
      <c r="K199" s="65">
        <f t="shared" ref="K199" si="263">IFERROR(C199/G199*100-100,"0.00")</f>
        <v>-100</v>
      </c>
      <c r="N199" s="45" t="s">
        <v>88</v>
      </c>
      <c r="O199" s="46">
        <v>0</v>
      </c>
      <c r="P199" s="46">
        <v>0</v>
      </c>
      <c r="Q199" s="46">
        <v>18179.47</v>
      </c>
      <c r="R199" s="46">
        <v>64169.510184801344</v>
      </c>
      <c r="S199" s="65">
        <f t="shared" si="199"/>
        <v>-100</v>
      </c>
      <c r="T199" s="65">
        <f t="shared" si="200"/>
        <v>-100</v>
      </c>
    </row>
    <row r="200" spans="1:20" x14ac:dyDescent="0.35">
      <c r="A200" s="59" t="s">
        <v>89</v>
      </c>
      <c r="B200" s="77">
        <v>13828.56</v>
      </c>
      <c r="C200" s="77">
        <v>49095.531239102776</v>
      </c>
      <c r="D200" s="79">
        <v>11294.71</v>
      </c>
      <c r="E200" s="77">
        <v>40235.682426522006</v>
      </c>
      <c r="F200" s="77">
        <v>4935.3500000000004</v>
      </c>
      <c r="G200" s="77">
        <v>17737.088397781932</v>
      </c>
      <c r="H200" s="66">
        <f t="shared" si="195"/>
        <v>22.433953594204723</v>
      </c>
      <c r="I200" s="66">
        <f t="shared" si="195"/>
        <v>22.019879565260354</v>
      </c>
      <c r="J200" s="66">
        <f t="shared" si="196"/>
        <v>180.1941098402342</v>
      </c>
      <c r="K200" s="66">
        <f t="shared" si="197"/>
        <v>176.79588745378464</v>
      </c>
      <c r="N200" s="59" t="s">
        <v>89</v>
      </c>
      <c r="O200" s="60">
        <v>131370.85999999999</v>
      </c>
      <c r="P200" s="60">
        <v>470834.51660726644</v>
      </c>
      <c r="Q200" s="60">
        <v>79886.42</v>
      </c>
      <c r="R200" s="60">
        <v>281981.36999502062</v>
      </c>
      <c r="S200" s="66">
        <f t="shared" si="199"/>
        <v>64.447048697388112</v>
      </c>
      <c r="T200" s="66">
        <f t="shared" si="200"/>
        <v>66.97362546170362</v>
      </c>
    </row>
    <row r="201" spans="1:20" x14ac:dyDescent="0.35">
      <c r="A201" s="56" t="s">
        <v>90</v>
      </c>
      <c r="B201" s="56"/>
      <c r="C201" s="56"/>
      <c r="D201" s="56"/>
      <c r="E201" s="56"/>
      <c r="F201" s="56"/>
      <c r="G201" s="56"/>
      <c r="H201" s="56"/>
      <c r="I201" s="56"/>
      <c r="J201" s="16" t="s">
        <v>108</v>
      </c>
      <c r="K201" s="56"/>
      <c r="N201" s="56" t="s">
        <v>90</v>
      </c>
      <c r="O201" s="56"/>
      <c r="P201" s="56"/>
      <c r="Q201" s="56"/>
      <c r="R201" s="56"/>
      <c r="S201" s="16" t="s">
        <v>109</v>
      </c>
      <c r="T201" s="56"/>
    </row>
    <row r="202" spans="1:20" x14ac:dyDescent="0.35">
      <c r="A202" s="64" t="s">
        <v>102</v>
      </c>
      <c r="B202" s="62"/>
      <c r="C202" s="62"/>
      <c r="D202" s="62"/>
      <c r="E202" s="62"/>
      <c r="F202" s="62"/>
      <c r="G202" s="62"/>
      <c r="H202" s="56"/>
      <c r="I202" s="56"/>
      <c r="J202" s="56"/>
      <c r="K202" s="56"/>
      <c r="N202" s="64" t="s">
        <v>102</v>
      </c>
      <c r="O202" s="56"/>
      <c r="P202" s="56"/>
      <c r="Q202" s="56"/>
      <c r="R202" s="56"/>
      <c r="S202" s="56"/>
      <c r="T202" s="56"/>
    </row>
    <row r="203" spans="1:20" x14ac:dyDescent="0.35">
      <c r="A203" s="62"/>
      <c r="B203" s="62"/>
      <c r="C203" s="62"/>
      <c r="D203" s="62"/>
      <c r="E203" s="62"/>
      <c r="F203" s="62"/>
      <c r="G203" s="62"/>
      <c r="H203" s="62"/>
      <c r="I203" s="62"/>
      <c r="J203" s="62"/>
      <c r="K203" s="62"/>
    </row>
    <row r="204" spans="1:20" x14ac:dyDescent="0.35">
      <c r="A204" s="62"/>
      <c r="B204" s="62"/>
      <c r="C204" s="62"/>
      <c r="D204" s="62"/>
      <c r="E204" s="62"/>
      <c r="F204" s="62"/>
      <c r="G204" s="62"/>
      <c r="H204" s="62"/>
      <c r="I204" s="62"/>
      <c r="J204" s="62"/>
      <c r="K204" s="62"/>
    </row>
    <row r="205" spans="1:20" x14ac:dyDescent="0.35">
      <c r="A205" s="62"/>
      <c r="B205" s="62"/>
      <c r="C205" s="62"/>
      <c r="D205" s="62"/>
      <c r="E205" s="62"/>
      <c r="F205" s="62"/>
      <c r="G205" s="62"/>
      <c r="H205" s="62"/>
      <c r="I205" s="62"/>
      <c r="J205" s="62"/>
      <c r="K205" s="62"/>
    </row>
    <row r="206" spans="1:20" x14ac:dyDescent="0.35">
      <c r="A206" s="62"/>
      <c r="B206" s="62"/>
      <c r="C206" s="62"/>
      <c r="D206" s="62"/>
      <c r="E206" s="62"/>
      <c r="F206" s="62"/>
      <c r="G206" s="62"/>
      <c r="H206" s="62"/>
      <c r="I206" s="62"/>
      <c r="J206" s="62"/>
      <c r="K206" s="62"/>
    </row>
    <row r="207" spans="1:20" x14ac:dyDescent="0.35">
      <c r="A207" s="62"/>
      <c r="B207" s="62"/>
      <c r="C207" s="62"/>
      <c r="D207" s="62"/>
      <c r="E207" s="62"/>
      <c r="F207" s="62"/>
      <c r="G207" s="62"/>
      <c r="H207" s="62"/>
      <c r="I207" s="62"/>
      <c r="J207" s="62"/>
      <c r="K207" s="62"/>
    </row>
    <row r="208" spans="1:20" x14ac:dyDescent="0.35">
      <c r="A208" s="62"/>
      <c r="B208" s="62"/>
      <c r="C208" s="62"/>
      <c r="D208" s="62"/>
      <c r="E208" s="62"/>
      <c r="F208" s="62"/>
      <c r="G208" s="62"/>
      <c r="H208" s="62"/>
      <c r="I208" s="62"/>
      <c r="J208" s="62"/>
      <c r="K208" s="62"/>
    </row>
    <row r="209" spans="1:11" x14ac:dyDescent="0.35">
      <c r="A209" s="62"/>
      <c r="B209" s="62"/>
      <c r="C209" s="62"/>
      <c r="D209" s="62"/>
      <c r="E209" s="62"/>
      <c r="F209" s="62"/>
      <c r="G209" s="62"/>
      <c r="H209" s="62"/>
      <c r="I209" s="62"/>
      <c r="J209" s="62"/>
      <c r="K209" s="62"/>
    </row>
    <row r="210" spans="1:11" x14ac:dyDescent="0.35">
      <c r="A210" s="62"/>
      <c r="B210" s="62"/>
      <c r="C210" s="62"/>
      <c r="D210" s="62"/>
      <c r="E210" s="62"/>
      <c r="F210" s="62"/>
      <c r="G210" s="62"/>
      <c r="H210" s="62"/>
      <c r="I210" s="62"/>
      <c r="J210" s="62"/>
      <c r="K210" s="62"/>
    </row>
    <row r="211" spans="1:11" x14ac:dyDescent="0.35">
      <c r="A211" s="62"/>
      <c r="B211" s="62"/>
      <c r="C211" s="62"/>
      <c r="D211" s="62"/>
      <c r="E211" s="62"/>
      <c r="F211" s="62"/>
      <c r="G211" s="62"/>
      <c r="H211" s="62"/>
      <c r="I211" s="62"/>
      <c r="J211" s="62"/>
      <c r="K211" s="62"/>
    </row>
    <row r="212" spans="1:11" x14ac:dyDescent="0.35">
      <c r="A212" s="62"/>
      <c r="B212" s="62"/>
      <c r="C212" s="62"/>
      <c r="D212" s="62"/>
      <c r="E212" s="62"/>
      <c r="F212" s="62"/>
      <c r="G212" s="62"/>
      <c r="H212" s="62"/>
      <c r="I212" s="62"/>
      <c r="J212" s="62"/>
      <c r="K212" s="62"/>
    </row>
    <row r="213" spans="1:11" x14ac:dyDescent="0.35">
      <c r="A213" s="62"/>
      <c r="B213" s="62"/>
      <c r="C213" s="62"/>
      <c r="D213" s="62"/>
      <c r="E213" s="62"/>
      <c r="F213" s="62"/>
      <c r="G213" s="62"/>
      <c r="H213" s="62"/>
      <c r="I213" s="62"/>
      <c r="J213" s="62"/>
      <c r="K213" s="62"/>
    </row>
    <row r="214" spans="1:11" x14ac:dyDescent="0.35">
      <c r="A214" s="62"/>
      <c r="B214" s="62"/>
      <c r="C214" s="62"/>
      <c r="D214" s="62"/>
      <c r="E214" s="62"/>
      <c r="F214" s="62"/>
      <c r="G214" s="62"/>
      <c r="H214" s="62"/>
      <c r="I214" s="62"/>
      <c r="J214" s="62"/>
      <c r="K214" s="62"/>
    </row>
    <row r="215" spans="1:11" x14ac:dyDescent="0.35">
      <c r="A215" s="62"/>
      <c r="B215" s="62"/>
      <c r="C215" s="62"/>
      <c r="D215" s="62"/>
      <c r="E215" s="62"/>
      <c r="F215" s="62"/>
      <c r="G215" s="62"/>
      <c r="H215" s="62"/>
      <c r="I215" s="62"/>
      <c r="J215" s="62"/>
      <c r="K215" s="62"/>
    </row>
    <row r="216" spans="1:11" x14ac:dyDescent="0.35">
      <c r="A216" s="62"/>
      <c r="B216" s="62"/>
      <c r="C216" s="62"/>
      <c r="D216" s="62"/>
      <c r="E216" s="62"/>
      <c r="F216" s="62"/>
      <c r="G216" s="62"/>
      <c r="H216" s="62"/>
      <c r="I216" s="62"/>
      <c r="J216" s="62"/>
      <c r="K216" s="62"/>
    </row>
    <row r="217" spans="1:11" x14ac:dyDescent="0.35">
      <c r="A217" s="62"/>
      <c r="B217" s="62"/>
      <c r="C217" s="62"/>
      <c r="D217" s="62"/>
      <c r="E217" s="62"/>
      <c r="F217" s="62"/>
      <c r="G217" s="62"/>
      <c r="H217" s="62"/>
      <c r="I217" s="62"/>
      <c r="J217" s="62"/>
      <c r="K217" s="62"/>
    </row>
    <row r="218" spans="1:11" x14ac:dyDescent="0.35">
      <c r="A218" s="62"/>
      <c r="B218" s="62"/>
      <c r="C218" s="62"/>
      <c r="D218" s="62"/>
      <c r="E218" s="62"/>
      <c r="F218" s="62"/>
      <c r="G218" s="62"/>
      <c r="H218" s="62"/>
      <c r="I218" s="62"/>
      <c r="J218" s="62"/>
      <c r="K218" s="62"/>
    </row>
    <row r="219" spans="1:11" x14ac:dyDescent="0.35">
      <c r="A219" s="62"/>
      <c r="B219" s="62"/>
      <c r="C219" s="62"/>
      <c r="D219" s="62"/>
      <c r="E219" s="62"/>
      <c r="F219" s="62"/>
      <c r="G219" s="62"/>
      <c r="H219" s="62"/>
      <c r="I219" s="62"/>
      <c r="J219" s="62"/>
      <c r="K219" s="62"/>
    </row>
    <row r="220" spans="1:11" x14ac:dyDescent="0.35">
      <c r="A220" s="62"/>
      <c r="B220" s="62"/>
      <c r="C220" s="62"/>
      <c r="D220" s="62"/>
      <c r="E220" s="62"/>
      <c r="F220" s="62"/>
      <c r="G220" s="62"/>
      <c r="H220" s="62"/>
      <c r="I220" s="62"/>
      <c r="J220" s="62"/>
      <c r="K220" s="62"/>
    </row>
    <row r="221" spans="1:11" x14ac:dyDescent="0.35">
      <c r="A221" s="62"/>
      <c r="B221" s="62"/>
      <c r="C221" s="62"/>
      <c r="D221" s="62"/>
      <c r="E221" s="62"/>
      <c r="F221" s="62"/>
      <c r="G221" s="62"/>
      <c r="H221" s="62"/>
      <c r="I221" s="62"/>
      <c r="J221" s="62"/>
      <c r="K221" s="62"/>
    </row>
    <row r="222" spans="1:11" x14ac:dyDescent="0.35">
      <c r="A222" s="62"/>
      <c r="B222" s="62"/>
      <c r="C222" s="62"/>
      <c r="D222" s="62"/>
      <c r="E222" s="62"/>
      <c r="F222" s="62"/>
      <c r="G222" s="62"/>
      <c r="H222" s="62"/>
      <c r="I222" s="62"/>
      <c r="J222" s="62"/>
      <c r="K222" s="62"/>
    </row>
    <row r="223" spans="1:11" x14ac:dyDescent="0.35">
      <c r="A223" s="62"/>
      <c r="B223" s="62"/>
      <c r="C223" s="62"/>
      <c r="D223" s="62"/>
      <c r="E223" s="62"/>
      <c r="F223" s="62"/>
      <c r="G223" s="62"/>
      <c r="H223" s="62"/>
      <c r="I223" s="62"/>
      <c r="J223" s="62"/>
      <c r="K223" s="62"/>
    </row>
    <row r="224" spans="1:11" x14ac:dyDescent="0.35">
      <c r="A224" s="62"/>
      <c r="B224" s="62"/>
      <c r="C224" s="62"/>
      <c r="D224" s="62"/>
      <c r="E224" s="62"/>
      <c r="F224" s="62"/>
      <c r="G224" s="62"/>
      <c r="H224" s="62"/>
      <c r="I224" s="62"/>
      <c r="J224" s="62"/>
      <c r="K224" s="62"/>
    </row>
    <row r="225" spans="1:11" x14ac:dyDescent="0.35">
      <c r="A225" s="62"/>
      <c r="B225" s="62"/>
      <c r="C225" s="62"/>
      <c r="D225" s="62"/>
      <c r="E225" s="62"/>
      <c r="F225" s="62"/>
      <c r="G225" s="62"/>
      <c r="H225" s="62"/>
      <c r="I225" s="62"/>
      <c r="J225" s="62"/>
      <c r="K225" s="62"/>
    </row>
    <row r="226" spans="1:11" x14ac:dyDescent="0.35">
      <c r="A226" s="62"/>
      <c r="B226" s="62"/>
      <c r="C226" s="62"/>
      <c r="D226" s="62"/>
      <c r="E226" s="62"/>
      <c r="F226" s="62"/>
      <c r="G226" s="62"/>
      <c r="H226" s="62"/>
      <c r="I226" s="62"/>
      <c r="J226" s="62"/>
      <c r="K226" s="62"/>
    </row>
    <row r="227" spans="1:11" x14ac:dyDescent="0.35">
      <c r="A227" s="62"/>
      <c r="B227" s="62"/>
      <c r="C227" s="62"/>
      <c r="D227" s="62"/>
      <c r="E227" s="62"/>
      <c r="F227" s="62"/>
      <c r="G227" s="62"/>
      <c r="H227" s="62"/>
      <c r="I227" s="62"/>
      <c r="J227" s="62"/>
      <c r="K227" s="62"/>
    </row>
    <row r="228" spans="1:11" x14ac:dyDescent="0.35">
      <c r="A228" s="62"/>
      <c r="B228" s="62"/>
      <c r="C228" s="62"/>
      <c r="D228" s="62"/>
      <c r="E228" s="62"/>
      <c r="F228" s="62"/>
      <c r="G228" s="62"/>
      <c r="H228" s="62"/>
      <c r="I228" s="62"/>
      <c r="J228" s="62"/>
      <c r="K228" s="62"/>
    </row>
    <row r="229" spans="1:11" x14ac:dyDescent="0.35">
      <c r="A229" s="62"/>
      <c r="B229" s="62"/>
      <c r="C229" s="62"/>
      <c r="D229" s="62"/>
      <c r="E229" s="62"/>
      <c r="F229" s="62"/>
      <c r="G229" s="62"/>
      <c r="H229" s="62"/>
      <c r="I229" s="62"/>
      <c r="J229" s="62"/>
      <c r="K229" s="62"/>
    </row>
    <row r="230" spans="1:11" x14ac:dyDescent="0.35">
      <c r="A230" s="62"/>
      <c r="B230" s="62"/>
      <c r="C230" s="62"/>
      <c r="D230" s="62"/>
      <c r="E230" s="62"/>
      <c r="F230" s="62"/>
      <c r="G230" s="62"/>
      <c r="H230" s="62"/>
      <c r="I230" s="62"/>
      <c r="J230" s="62"/>
      <c r="K230" s="62"/>
    </row>
    <row r="231" spans="1:11" x14ac:dyDescent="0.35">
      <c r="A231" s="62"/>
      <c r="B231" s="62"/>
      <c r="C231" s="62"/>
      <c r="D231" s="62"/>
      <c r="E231" s="62"/>
      <c r="F231" s="62"/>
      <c r="G231" s="62"/>
      <c r="H231" s="62"/>
      <c r="I231" s="62"/>
      <c r="J231" s="62"/>
      <c r="K231" s="62"/>
    </row>
    <row r="232" spans="1:11" x14ac:dyDescent="0.35">
      <c r="A232" s="62"/>
      <c r="B232" s="62"/>
      <c r="C232" s="62"/>
      <c r="D232" s="62"/>
      <c r="E232" s="62"/>
      <c r="F232" s="62"/>
      <c r="G232" s="62"/>
      <c r="H232" s="62"/>
      <c r="I232" s="62"/>
      <c r="J232" s="62"/>
      <c r="K232" s="62"/>
    </row>
    <row r="233" spans="1:11" x14ac:dyDescent="0.35">
      <c r="A233" s="62"/>
      <c r="B233" s="62"/>
      <c r="C233" s="62"/>
      <c r="D233" s="62"/>
      <c r="E233" s="62"/>
      <c r="F233" s="62"/>
      <c r="G233" s="62"/>
      <c r="H233" s="62"/>
      <c r="I233" s="62"/>
      <c r="J233" s="62"/>
      <c r="K233" s="62"/>
    </row>
    <row r="234" spans="1:11" x14ac:dyDescent="0.35">
      <c r="A234" s="62"/>
      <c r="B234" s="62"/>
      <c r="C234" s="62"/>
      <c r="D234" s="62"/>
      <c r="E234" s="62"/>
      <c r="F234" s="62"/>
      <c r="G234" s="62"/>
      <c r="H234" s="62"/>
      <c r="I234" s="62"/>
      <c r="J234" s="62"/>
      <c r="K234" s="62"/>
    </row>
    <row r="235" spans="1:11" x14ac:dyDescent="0.35">
      <c r="A235" s="62"/>
      <c r="B235" s="62"/>
      <c r="C235" s="62"/>
      <c r="D235" s="62"/>
      <c r="E235" s="62"/>
      <c r="F235" s="62"/>
      <c r="G235" s="62"/>
      <c r="H235" s="62"/>
      <c r="I235" s="62"/>
      <c r="J235" s="62"/>
      <c r="K235" s="62"/>
    </row>
    <row r="236" spans="1:11" x14ac:dyDescent="0.35">
      <c r="A236" s="62"/>
      <c r="B236" s="62"/>
      <c r="C236" s="62"/>
      <c r="D236" s="62"/>
      <c r="E236" s="62"/>
      <c r="F236" s="62"/>
      <c r="G236" s="62"/>
      <c r="H236" s="62"/>
      <c r="I236" s="62"/>
      <c r="J236" s="62"/>
      <c r="K236" s="62"/>
    </row>
    <row r="237" spans="1:11" x14ac:dyDescent="0.35">
      <c r="A237" s="62"/>
      <c r="B237" s="62"/>
      <c r="C237" s="62"/>
      <c r="D237" s="62"/>
      <c r="E237" s="62"/>
      <c r="F237" s="62"/>
      <c r="G237" s="62"/>
      <c r="H237" s="62"/>
      <c r="I237" s="62"/>
      <c r="J237" s="62"/>
      <c r="K237" s="62"/>
    </row>
    <row r="238" spans="1:11" x14ac:dyDescent="0.35">
      <c r="A238" s="62"/>
      <c r="B238" s="62"/>
      <c r="C238" s="62"/>
      <c r="D238" s="62"/>
      <c r="E238" s="62"/>
      <c r="F238" s="62"/>
      <c r="G238" s="62"/>
      <c r="H238" s="62"/>
      <c r="I238" s="62"/>
      <c r="J238" s="62"/>
      <c r="K238" s="62"/>
    </row>
    <row r="239" spans="1:11" x14ac:dyDescent="0.35">
      <c r="A239" s="62"/>
      <c r="B239" s="62"/>
      <c r="C239" s="62"/>
      <c r="D239" s="62"/>
      <c r="E239" s="62"/>
      <c r="F239" s="62"/>
      <c r="G239" s="62"/>
      <c r="H239" s="62"/>
      <c r="I239" s="62"/>
      <c r="J239" s="62"/>
      <c r="K239" s="62"/>
    </row>
    <row r="240" spans="1:11" x14ac:dyDescent="0.35">
      <c r="A240" s="62"/>
      <c r="B240" s="62"/>
      <c r="C240" s="62"/>
      <c r="D240" s="62"/>
      <c r="E240" s="62"/>
      <c r="F240" s="62"/>
      <c r="G240" s="62"/>
      <c r="H240" s="62"/>
      <c r="I240" s="62"/>
      <c r="J240" s="62"/>
      <c r="K240" s="62"/>
    </row>
    <row r="241" spans="1:11" x14ac:dyDescent="0.35">
      <c r="A241" s="62"/>
      <c r="B241" s="62"/>
      <c r="C241" s="62"/>
      <c r="D241" s="62"/>
      <c r="E241" s="62"/>
      <c r="F241" s="62"/>
      <c r="G241" s="62"/>
      <c r="H241" s="62"/>
      <c r="I241" s="62"/>
      <c r="J241" s="62"/>
      <c r="K241" s="62"/>
    </row>
    <row r="242" spans="1:11" x14ac:dyDescent="0.35">
      <c r="A242" s="62"/>
      <c r="B242" s="62"/>
      <c r="C242" s="62"/>
      <c r="D242" s="62"/>
      <c r="E242" s="62"/>
      <c r="F242" s="62"/>
      <c r="G242" s="62"/>
      <c r="H242" s="62"/>
      <c r="I242" s="62"/>
      <c r="J242" s="62"/>
      <c r="K242" s="62"/>
    </row>
    <row r="243" spans="1:11" x14ac:dyDescent="0.35">
      <c r="A243" s="62"/>
      <c r="B243" s="62"/>
      <c r="C243" s="62"/>
      <c r="D243" s="62"/>
      <c r="E243" s="62"/>
      <c r="F243" s="62"/>
      <c r="G243" s="62"/>
      <c r="H243" s="62"/>
      <c r="I243" s="62"/>
      <c r="J243" s="62"/>
      <c r="K243" s="62"/>
    </row>
    <row r="244" spans="1:11" x14ac:dyDescent="0.35">
      <c r="A244" s="62"/>
      <c r="B244" s="62"/>
      <c r="C244" s="62"/>
      <c r="D244" s="62"/>
      <c r="E244" s="62"/>
      <c r="F244" s="62"/>
      <c r="G244" s="62"/>
      <c r="H244" s="62"/>
      <c r="I244" s="62"/>
      <c r="J244" s="62"/>
      <c r="K244" s="62"/>
    </row>
    <row r="245" spans="1:11" x14ac:dyDescent="0.35">
      <c r="A245" s="62"/>
      <c r="B245" s="62"/>
      <c r="C245" s="62"/>
      <c r="D245" s="62"/>
      <c r="E245" s="62"/>
      <c r="F245" s="62"/>
      <c r="G245" s="62"/>
      <c r="H245" s="62"/>
      <c r="I245" s="62"/>
      <c r="J245" s="62"/>
      <c r="K245" s="62"/>
    </row>
    <row r="246" spans="1:11" x14ac:dyDescent="0.35">
      <c r="A246" s="62"/>
      <c r="B246" s="62"/>
      <c r="C246" s="62"/>
      <c r="D246" s="62"/>
      <c r="E246" s="62"/>
      <c r="F246" s="62"/>
      <c r="G246" s="62"/>
      <c r="H246" s="62"/>
      <c r="I246" s="62"/>
      <c r="J246" s="62"/>
      <c r="K246" s="62"/>
    </row>
    <row r="247" spans="1:11" x14ac:dyDescent="0.35">
      <c r="A247" s="62"/>
      <c r="B247" s="62"/>
      <c r="C247" s="62"/>
      <c r="D247" s="62"/>
      <c r="E247" s="62"/>
      <c r="F247" s="62"/>
      <c r="G247" s="62"/>
      <c r="H247" s="62"/>
      <c r="I247" s="62"/>
      <c r="J247" s="62"/>
      <c r="K247" s="62"/>
    </row>
    <row r="248" spans="1:11" x14ac:dyDescent="0.35">
      <c r="A248" s="62"/>
      <c r="B248" s="62"/>
      <c r="C248" s="62"/>
      <c r="D248" s="62"/>
      <c r="E248" s="62"/>
      <c r="F248" s="62"/>
      <c r="G248" s="62"/>
      <c r="H248" s="62"/>
      <c r="I248" s="62"/>
      <c r="J248" s="62"/>
      <c r="K248" s="62"/>
    </row>
    <row r="249" spans="1:11" x14ac:dyDescent="0.35">
      <c r="A249" s="62"/>
      <c r="B249" s="62"/>
      <c r="C249" s="62"/>
      <c r="D249" s="62"/>
      <c r="E249" s="62"/>
      <c r="F249" s="62"/>
      <c r="G249" s="62"/>
      <c r="H249" s="62"/>
      <c r="I249" s="62"/>
      <c r="J249" s="62"/>
      <c r="K249" s="62"/>
    </row>
    <row r="250" spans="1:11" x14ac:dyDescent="0.35">
      <c r="A250" s="62"/>
      <c r="B250" s="62"/>
      <c r="C250" s="62"/>
      <c r="D250" s="62"/>
      <c r="E250" s="62"/>
      <c r="F250" s="62"/>
      <c r="G250" s="62"/>
      <c r="H250" s="62"/>
      <c r="I250" s="62"/>
      <c r="J250" s="62"/>
      <c r="K250" s="62"/>
    </row>
    <row r="251" spans="1:11" x14ac:dyDescent="0.35">
      <c r="A251" s="62"/>
      <c r="B251" s="62"/>
      <c r="C251" s="62"/>
      <c r="D251" s="62"/>
      <c r="E251" s="62"/>
      <c r="F251" s="62"/>
      <c r="G251" s="62"/>
      <c r="H251" s="62"/>
      <c r="I251" s="62"/>
      <c r="J251" s="62"/>
      <c r="K251" s="62"/>
    </row>
    <row r="252" spans="1:11" x14ac:dyDescent="0.35">
      <c r="A252" s="62"/>
      <c r="B252" s="62"/>
      <c r="C252" s="62"/>
      <c r="D252" s="62"/>
      <c r="E252" s="62"/>
      <c r="F252" s="62"/>
      <c r="G252" s="62"/>
      <c r="H252" s="62"/>
      <c r="I252" s="62"/>
      <c r="J252" s="62"/>
      <c r="K252" s="62"/>
    </row>
    <row r="253" spans="1:11" x14ac:dyDescent="0.35">
      <c r="A253" s="62"/>
      <c r="B253" s="62"/>
      <c r="C253" s="62"/>
      <c r="D253" s="62"/>
      <c r="E253" s="62"/>
      <c r="F253" s="62"/>
      <c r="G253" s="62"/>
      <c r="H253" s="62"/>
      <c r="I253" s="62"/>
      <c r="J253" s="62"/>
      <c r="K253" s="62"/>
    </row>
    <row r="254" spans="1:11" x14ac:dyDescent="0.35">
      <c r="A254" s="62"/>
      <c r="B254" s="62"/>
      <c r="C254" s="62"/>
      <c r="D254" s="62"/>
      <c r="E254" s="62"/>
      <c r="F254" s="62"/>
      <c r="G254" s="62"/>
      <c r="H254" s="62"/>
      <c r="I254" s="62"/>
      <c r="J254" s="62"/>
      <c r="K254" s="62"/>
    </row>
    <row r="255" spans="1:11" x14ac:dyDescent="0.35">
      <c r="A255" s="62"/>
      <c r="B255" s="62"/>
      <c r="C255" s="62"/>
      <c r="D255" s="62"/>
      <c r="E255" s="62"/>
      <c r="F255" s="62"/>
      <c r="G255" s="62"/>
      <c r="H255" s="62"/>
      <c r="I255" s="62"/>
      <c r="J255" s="62"/>
      <c r="K255" s="62"/>
    </row>
    <row r="256" spans="1:11" x14ac:dyDescent="0.35">
      <c r="A256" s="62"/>
      <c r="B256" s="62"/>
      <c r="C256" s="62"/>
      <c r="D256" s="62"/>
      <c r="E256" s="62"/>
      <c r="F256" s="62"/>
      <c r="G256" s="62"/>
      <c r="H256" s="62"/>
      <c r="I256" s="62"/>
      <c r="J256" s="62"/>
      <c r="K256" s="62"/>
    </row>
    <row r="257" spans="1:11" x14ac:dyDescent="0.35">
      <c r="A257" s="62"/>
      <c r="B257" s="62"/>
      <c r="C257" s="62"/>
      <c r="D257" s="62"/>
      <c r="E257" s="62"/>
      <c r="F257" s="62"/>
      <c r="G257" s="62"/>
      <c r="H257" s="62"/>
      <c r="I257" s="62"/>
      <c r="J257" s="62"/>
      <c r="K257" s="62"/>
    </row>
    <row r="258" spans="1:11" x14ac:dyDescent="0.35">
      <c r="A258" s="62"/>
      <c r="B258" s="62"/>
      <c r="C258" s="62"/>
      <c r="D258" s="62"/>
      <c r="E258" s="62"/>
      <c r="F258" s="62"/>
      <c r="G258" s="62"/>
      <c r="H258" s="62"/>
      <c r="I258" s="62"/>
      <c r="J258" s="62"/>
      <c r="K258" s="62"/>
    </row>
    <row r="259" spans="1:11" x14ac:dyDescent="0.35">
      <c r="A259" s="62"/>
      <c r="B259" s="62"/>
      <c r="C259" s="62"/>
      <c r="D259" s="62"/>
      <c r="E259" s="62"/>
      <c r="F259" s="62"/>
      <c r="G259" s="62"/>
      <c r="H259" s="62"/>
      <c r="I259" s="62"/>
      <c r="J259" s="62"/>
      <c r="K259" s="62"/>
    </row>
    <row r="260" spans="1:11" x14ac:dyDescent="0.35">
      <c r="A260" s="62"/>
      <c r="B260" s="62"/>
      <c r="C260" s="62"/>
      <c r="D260" s="62"/>
      <c r="E260" s="62"/>
      <c r="F260" s="62"/>
      <c r="G260" s="62"/>
      <c r="H260" s="62"/>
      <c r="I260" s="62"/>
      <c r="J260" s="62"/>
      <c r="K260" s="62"/>
    </row>
    <row r="261" spans="1:11" x14ac:dyDescent="0.35">
      <c r="A261" s="62"/>
      <c r="B261" s="62"/>
      <c r="C261" s="62"/>
      <c r="D261" s="62"/>
      <c r="E261" s="62"/>
      <c r="F261" s="62"/>
      <c r="G261" s="62"/>
      <c r="H261" s="62"/>
      <c r="I261" s="62"/>
      <c r="J261" s="62"/>
      <c r="K261" s="62"/>
    </row>
    <row r="262" spans="1:11" x14ac:dyDescent="0.35">
      <c r="A262" s="62"/>
      <c r="B262" s="62"/>
      <c r="C262" s="62"/>
      <c r="D262" s="62"/>
      <c r="E262" s="62"/>
      <c r="F262" s="62"/>
      <c r="G262" s="62"/>
      <c r="H262" s="62"/>
      <c r="I262" s="62"/>
      <c r="J262" s="62"/>
      <c r="K262" s="62"/>
    </row>
    <row r="263" spans="1:11" x14ac:dyDescent="0.35">
      <c r="A263" s="62"/>
      <c r="B263" s="62"/>
      <c r="C263" s="62"/>
      <c r="D263" s="62"/>
      <c r="E263" s="62"/>
      <c r="F263" s="62"/>
      <c r="G263" s="62"/>
      <c r="H263" s="62"/>
      <c r="I263" s="62"/>
      <c r="J263" s="62"/>
      <c r="K263" s="62"/>
    </row>
    <row r="264" spans="1:11" x14ac:dyDescent="0.35">
      <c r="A264" s="62"/>
      <c r="B264" s="62"/>
      <c r="C264" s="62"/>
      <c r="D264" s="62"/>
      <c r="E264" s="62"/>
      <c r="F264" s="62"/>
      <c r="G264" s="62"/>
      <c r="H264" s="62"/>
      <c r="I264" s="62"/>
      <c r="J264" s="62"/>
      <c r="K264" s="62"/>
    </row>
    <row r="265" spans="1:11" x14ac:dyDescent="0.35">
      <c r="A265" s="62"/>
      <c r="B265" s="62"/>
      <c r="C265" s="62"/>
      <c r="D265" s="62"/>
      <c r="E265" s="62"/>
      <c r="F265" s="62"/>
      <c r="G265" s="62"/>
      <c r="H265" s="62"/>
      <c r="I265" s="62"/>
      <c r="J265" s="62"/>
      <c r="K265" s="62"/>
    </row>
    <row r="266" spans="1:11" x14ac:dyDescent="0.35">
      <c r="A266" s="62"/>
      <c r="B266" s="62"/>
      <c r="C266" s="62"/>
      <c r="D266" s="62"/>
      <c r="E266" s="62"/>
      <c r="F266" s="62"/>
      <c r="G266" s="62"/>
      <c r="H266" s="62"/>
      <c r="I266" s="62"/>
      <c r="J266" s="62"/>
      <c r="K266" s="62"/>
    </row>
    <row r="267" spans="1:11" x14ac:dyDescent="0.35">
      <c r="A267" s="62"/>
      <c r="B267" s="62"/>
      <c r="C267" s="62"/>
      <c r="D267" s="62"/>
      <c r="E267" s="62"/>
      <c r="F267" s="62"/>
      <c r="G267" s="62"/>
      <c r="H267" s="62"/>
      <c r="I267" s="62"/>
      <c r="J267" s="62"/>
      <c r="K267" s="62"/>
    </row>
    <row r="268" spans="1:11" x14ac:dyDescent="0.35">
      <c r="A268" s="62"/>
      <c r="B268" s="62"/>
      <c r="C268" s="62"/>
      <c r="D268" s="62"/>
      <c r="E268" s="62"/>
      <c r="F268" s="62"/>
      <c r="G268" s="62"/>
      <c r="H268" s="62"/>
      <c r="I268" s="62"/>
      <c r="J268" s="62"/>
      <c r="K268" s="62"/>
    </row>
    <row r="269" spans="1:11" x14ac:dyDescent="0.35">
      <c r="A269" s="62"/>
      <c r="B269" s="62"/>
      <c r="C269" s="62"/>
      <c r="D269" s="62"/>
      <c r="E269" s="62"/>
      <c r="F269" s="62"/>
      <c r="G269" s="62"/>
      <c r="H269" s="62"/>
      <c r="I269" s="62"/>
      <c r="J269" s="62"/>
      <c r="K269" s="62"/>
    </row>
    <row r="270" spans="1:11" x14ac:dyDescent="0.35">
      <c r="A270" s="62"/>
      <c r="B270" s="62"/>
      <c r="C270" s="62"/>
      <c r="D270" s="62"/>
      <c r="E270" s="62"/>
      <c r="F270" s="62"/>
      <c r="G270" s="62"/>
      <c r="H270" s="62"/>
      <c r="I270" s="62"/>
      <c r="J270" s="62"/>
      <c r="K270" s="62"/>
    </row>
    <row r="271" spans="1:11" x14ac:dyDescent="0.35">
      <c r="A271" s="62"/>
      <c r="B271" s="62"/>
      <c r="C271" s="62"/>
      <c r="D271" s="62"/>
      <c r="E271" s="62"/>
      <c r="F271" s="62"/>
      <c r="G271" s="62"/>
      <c r="H271" s="62"/>
      <c r="I271" s="62"/>
      <c r="J271" s="62"/>
      <c r="K271" s="62"/>
    </row>
    <row r="272" spans="1:11" x14ac:dyDescent="0.35">
      <c r="A272" s="62"/>
      <c r="B272" s="62"/>
      <c r="C272" s="62"/>
      <c r="D272" s="62"/>
      <c r="E272" s="62"/>
      <c r="F272" s="62"/>
      <c r="G272" s="62"/>
      <c r="H272" s="62"/>
      <c r="I272" s="62"/>
      <c r="J272" s="62"/>
      <c r="K272" s="62"/>
    </row>
    <row r="273" spans="1:11" x14ac:dyDescent="0.35">
      <c r="A273" s="62"/>
      <c r="B273" s="62"/>
      <c r="C273" s="62"/>
      <c r="D273" s="62"/>
      <c r="E273" s="62"/>
      <c r="F273" s="62"/>
      <c r="G273" s="62"/>
      <c r="H273" s="62"/>
      <c r="I273" s="62"/>
      <c r="J273" s="62"/>
      <c r="K273" s="62"/>
    </row>
    <row r="274" spans="1:11" x14ac:dyDescent="0.35">
      <c r="A274" s="62"/>
      <c r="B274" s="62"/>
      <c r="C274" s="62"/>
      <c r="D274" s="62"/>
      <c r="E274" s="62"/>
      <c r="F274" s="62"/>
      <c r="G274" s="62"/>
      <c r="H274" s="62"/>
      <c r="I274" s="62"/>
      <c r="J274" s="62"/>
      <c r="K274" s="62"/>
    </row>
    <row r="275" spans="1:11" x14ac:dyDescent="0.35">
      <c r="A275" s="62"/>
      <c r="B275" s="62"/>
      <c r="C275" s="62"/>
      <c r="D275" s="62"/>
      <c r="E275" s="62"/>
      <c r="F275" s="62"/>
      <c r="G275" s="62"/>
      <c r="H275" s="62"/>
      <c r="I275" s="62"/>
      <c r="J275" s="62"/>
      <c r="K275" s="62"/>
    </row>
    <row r="276" spans="1:11" x14ac:dyDescent="0.35">
      <c r="A276" s="62"/>
      <c r="B276" s="62"/>
      <c r="C276" s="62"/>
      <c r="D276" s="62"/>
      <c r="E276" s="62"/>
      <c r="F276" s="62"/>
      <c r="G276" s="62"/>
      <c r="H276" s="62"/>
      <c r="I276" s="62"/>
      <c r="J276" s="62"/>
      <c r="K276" s="62"/>
    </row>
    <row r="277" spans="1:11" x14ac:dyDescent="0.35">
      <c r="A277" s="62"/>
      <c r="B277" s="62"/>
      <c r="C277" s="62"/>
      <c r="D277" s="62"/>
      <c r="E277" s="62"/>
      <c r="F277" s="62"/>
      <c r="G277" s="62"/>
      <c r="H277" s="62"/>
      <c r="I277" s="62"/>
      <c r="J277" s="62"/>
      <c r="K277" s="62"/>
    </row>
    <row r="278" spans="1:11" x14ac:dyDescent="0.35">
      <c r="A278" s="62"/>
      <c r="B278" s="62"/>
      <c r="C278" s="62"/>
      <c r="D278" s="62"/>
      <c r="E278" s="62"/>
      <c r="F278" s="62"/>
      <c r="G278" s="62"/>
      <c r="H278" s="62"/>
      <c r="I278" s="62"/>
      <c r="J278" s="62"/>
      <c r="K278" s="62"/>
    </row>
    <row r="279" spans="1:11" x14ac:dyDescent="0.35">
      <c r="A279" s="62"/>
      <c r="B279" s="62"/>
      <c r="C279" s="62"/>
      <c r="D279" s="62"/>
      <c r="E279" s="62"/>
      <c r="F279" s="62"/>
      <c r="G279" s="62"/>
      <c r="H279" s="62"/>
      <c r="I279" s="62"/>
      <c r="J279" s="62"/>
      <c r="K279" s="62"/>
    </row>
    <row r="280" spans="1:11" x14ac:dyDescent="0.35">
      <c r="A280" s="62"/>
      <c r="B280" s="62"/>
      <c r="C280" s="62"/>
      <c r="D280" s="62"/>
      <c r="E280" s="62"/>
      <c r="F280" s="62"/>
      <c r="G280" s="62"/>
      <c r="H280" s="62"/>
      <c r="I280" s="62"/>
      <c r="J280" s="62"/>
      <c r="K280" s="62"/>
    </row>
    <row r="281" spans="1:11" x14ac:dyDescent="0.35">
      <c r="A281" s="62"/>
      <c r="B281" s="62"/>
      <c r="C281" s="62"/>
      <c r="D281" s="62"/>
      <c r="E281" s="62"/>
      <c r="F281" s="62"/>
      <c r="G281" s="62"/>
      <c r="H281" s="62"/>
      <c r="I281" s="62"/>
      <c r="J281" s="62"/>
      <c r="K281" s="62"/>
    </row>
    <row r="282" spans="1:11" x14ac:dyDescent="0.35">
      <c r="A282" s="62"/>
      <c r="B282" s="62"/>
      <c r="C282" s="62"/>
      <c r="D282" s="62"/>
      <c r="E282" s="62"/>
      <c r="F282" s="62"/>
      <c r="G282" s="62"/>
      <c r="H282" s="62"/>
      <c r="I282" s="62"/>
      <c r="J282" s="62"/>
      <c r="K282" s="62"/>
    </row>
    <row r="283" spans="1:11" x14ac:dyDescent="0.35">
      <c r="A283" s="62"/>
      <c r="B283" s="62"/>
      <c r="C283" s="62"/>
      <c r="D283" s="62"/>
      <c r="E283" s="62"/>
      <c r="F283" s="62"/>
      <c r="G283" s="62"/>
      <c r="H283" s="62"/>
      <c r="I283" s="62"/>
      <c r="J283" s="62"/>
      <c r="K283" s="62"/>
    </row>
    <row r="284" spans="1:11" x14ac:dyDescent="0.35">
      <c r="A284" s="62"/>
      <c r="B284" s="62"/>
      <c r="C284" s="62"/>
      <c r="D284" s="62"/>
      <c r="E284" s="62"/>
      <c r="F284" s="62"/>
      <c r="G284" s="62"/>
      <c r="H284" s="62"/>
      <c r="I284" s="62"/>
      <c r="J284" s="62"/>
      <c r="K284" s="62"/>
    </row>
    <row r="285" spans="1:11" x14ac:dyDescent="0.35">
      <c r="A285" s="62"/>
      <c r="B285" s="62"/>
      <c r="C285" s="62"/>
      <c r="D285" s="62"/>
      <c r="E285" s="62"/>
      <c r="F285" s="62"/>
      <c r="G285" s="62"/>
      <c r="H285" s="62"/>
      <c r="I285" s="62"/>
      <c r="J285" s="62"/>
      <c r="K285" s="62"/>
    </row>
    <row r="286" spans="1:11" x14ac:dyDescent="0.35">
      <c r="A286" s="62"/>
      <c r="B286" s="62"/>
      <c r="C286" s="62"/>
      <c r="D286" s="62"/>
      <c r="E286" s="62"/>
      <c r="F286" s="62"/>
      <c r="G286" s="62"/>
      <c r="H286" s="62"/>
      <c r="I286" s="62"/>
      <c r="J286" s="62"/>
      <c r="K286" s="62"/>
    </row>
    <row r="287" spans="1:11" x14ac:dyDescent="0.35">
      <c r="A287" s="62"/>
      <c r="B287" s="62"/>
      <c r="C287" s="62"/>
      <c r="D287" s="62"/>
      <c r="E287" s="62"/>
      <c r="F287" s="62"/>
      <c r="G287" s="62"/>
      <c r="H287" s="62"/>
      <c r="I287" s="62"/>
      <c r="J287" s="62"/>
      <c r="K287" s="62"/>
    </row>
    <row r="288" spans="1:11" x14ac:dyDescent="0.35">
      <c r="A288" s="62"/>
      <c r="B288" s="62"/>
      <c r="C288" s="62"/>
      <c r="D288" s="62"/>
      <c r="E288" s="62"/>
      <c r="F288" s="62"/>
      <c r="G288" s="62"/>
      <c r="H288" s="62"/>
      <c r="I288" s="62"/>
      <c r="J288" s="62"/>
      <c r="K288" s="62"/>
    </row>
    <row r="289" spans="1:11" x14ac:dyDescent="0.35">
      <c r="A289" s="62"/>
      <c r="B289" s="62"/>
      <c r="C289" s="62"/>
      <c r="D289" s="62"/>
      <c r="E289" s="62"/>
      <c r="F289" s="62"/>
      <c r="G289" s="62"/>
      <c r="H289" s="62"/>
      <c r="I289" s="62"/>
      <c r="J289" s="62"/>
      <c r="K289" s="62"/>
    </row>
    <row r="290" spans="1:11" x14ac:dyDescent="0.35">
      <c r="A290" s="62"/>
      <c r="B290" s="62"/>
      <c r="C290" s="62"/>
      <c r="D290" s="62"/>
      <c r="E290" s="62"/>
      <c r="F290" s="62"/>
      <c r="G290" s="62"/>
      <c r="H290" s="62"/>
      <c r="I290" s="62"/>
      <c r="J290" s="62"/>
      <c r="K290" s="62"/>
    </row>
    <row r="291" spans="1:11" x14ac:dyDescent="0.35">
      <c r="A291" s="62"/>
      <c r="B291" s="62"/>
      <c r="C291" s="62"/>
      <c r="D291" s="62"/>
      <c r="E291" s="62"/>
      <c r="F291" s="62"/>
      <c r="G291" s="62"/>
      <c r="H291" s="62"/>
      <c r="I291" s="62"/>
      <c r="J291" s="62"/>
      <c r="K291" s="62"/>
    </row>
    <row r="292" spans="1:11" x14ac:dyDescent="0.35">
      <c r="A292" s="62"/>
      <c r="B292" s="62"/>
      <c r="C292" s="62"/>
      <c r="D292" s="62"/>
      <c r="E292" s="62"/>
      <c r="F292" s="62"/>
      <c r="G292" s="62"/>
      <c r="H292" s="62"/>
      <c r="I292" s="62"/>
      <c r="J292" s="62"/>
      <c r="K292" s="62"/>
    </row>
    <row r="293" spans="1:11" x14ac:dyDescent="0.35">
      <c r="A293" s="62"/>
      <c r="B293" s="62"/>
      <c r="C293" s="62"/>
      <c r="D293" s="62"/>
      <c r="E293" s="62"/>
      <c r="F293" s="62"/>
      <c r="G293" s="62"/>
      <c r="H293" s="62"/>
      <c r="I293" s="62"/>
      <c r="J293" s="62"/>
      <c r="K293" s="62"/>
    </row>
    <row r="294" spans="1:11" x14ac:dyDescent="0.35">
      <c r="A294" s="62"/>
      <c r="B294" s="62"/>
      <c r="C294" s="62"/>
      <c r="D294" s="62"/>
      <c r="E294" s="62"/>
      <c r="F294" s="62"/>
      <c r="G294" s="62"/>
      <c r="H294" s="62"/>
      <c r="I294" s="62"/>
      <c r="J294" s="62"/>
      <c r="K294" s="62"/>
    </row>
    <row r="295" spans="1:11" x14ac:dyDescent="0.35">
      <c r="A295" s="62"/>
      <c r="B295" s="62"/>
      <c r="C295" s="62"/>
      <c r="D295" s="62"/>
      <c r="E295" s="62"/>
      <c r="F295" s="62"/>
      <c r="G295" s="62"/>
      <c r="H295" s="62"/>
      <c r="I295" s="62"/>
      <c r="J295" s="62"/>
      <c r="K295" s="62"/>
    </row>
    <row r="296" spans="1:11" x14ac:dyDescent="0.35">
      <c r="A296" s="62"/>
      <c r="B296" s="62"/>
      <c r="C296" s="62"/>
      <c r="D296" s="62"/>
      <c r="E296" s="62"/>
      <c r="F296" s="62"/>
      <c r="G296" s="62"/>
      <c r="H296" s="62"/>
      <c r="I296" s="62"/>
      <c r="J296" s="62"/>
      <c r="K296" s="62"/>
    </row>
    <row r="297" spans="1:11" x14ac:dyDescent="0.35">
      <c r="A297" s="62"/>
      <c r="B297" s="62"/>
      <c r="C297" s="62"/>
      <c r="D297" s="62"/>
      <c r="E297" s="62"/>
      <c r="F297" s="62"/>
      <c r="G297" s="62"/>
      <c r="H297" s="62"/>
      <c r="I297" s="62"/>
      <c r="J297" s="62"/>
      <c r="K297" s="62"/>
    </row>
    <row r="298" spans="1:11" x14ac:dyDescent="0.35">
      <c r="A298" s="62"/>
      <c r="B298" s="62"/>
      <c r="C298" s="62"/>
      <c r="D298" s="62"/>
      <c r="E298" s="62"/>
      <c r="F298" s="62"/>
      <c r="G298" s="62"/>
      <c r="H298" s="62"/>
      <c r="I298" s="62"/>
      <c r="J298" s="62"/>
      <c r="K298" s="62"/>
    </row>
    <row r="299" spans="1:11" x14ac:dyDescent="0.35">
      <c r="A299" s="62"/>
      <c r="B299" s="62"/>
      <c r="C299" s="62"/>
      <c r="D299" s="62"/>
      <c r="E299" s="62"/>
      <c r="F299" s="62"/>
      <c r="G299" s="62"/>
      <c r="H299" s="62"/>
      <c r="I299" s="62"/>
      <c r="J299" s="62"/>
      <c r="K299" s="62"/>
    </row>
    <row r="300" spans="1:11" x14ac:dyDescent="0.35">
      <c r="A300" s="62"/>
      <c r="B300" s="62"/>
      <c r="C300" s="62"/>
      <c r="D300" s="62"/>
      <c r="E300" s="62"/>
      <c r="F300" s="62"/>
      <c r="G300" s="62"/>
      <c r="H300" s="62"/>
      <c r="I300" s="62"/>
      <c r="J300" s="62"/>
      <c r="K300" s="62"/>
    </row>
    <row r="301" spans="1:11" x14ac:dyDescent="0.35">
      <c r="A301" s="62"/>
      <c r="B301" s="62"/>
      <c r="C301" s="62"/>
      <c r="D301" s="62"/>
      <c r="E301" s="62"/>
      <c r="F301" s="62"/>
      <c r="G301" s="62"/>
      <c r="H301" s="62"/>
      <c r="I301" s="62"/>
      <c r="J301" s="62"/>
      <c r="K301" s="62"/>
    </row>
    <row r="302" spans="1:11" x14ac:dyDescent="0.35">
      <c r="A302" s="62"/>
      <c r="B302" s="62"/>
      <c r="C302" s="62"/>
      <c r="D302" s="62"/>
      <c r="E302" s="62"/>
      <c r="F302" s="62"/>
      <c r="G302" s="62"/>
      <c r="H302" s="62"/>
      <c r="I302" s="62"/>
      <c r="J302" s="62"/>
      <c r="K302" s="62"/>
    </row>
    <row r="303" spans="1:11" x14ac:dyDescent="0.35">
      <c r="A303" s="62"/>
      <c r="B303" s="62"/>
      <c r="C303" s="62"/>
      <c r="D303" s="62"/>
      <c r="E303" s="62"/>
      <c r="F303" s="62"/>
      <c r="G303" s="62"/>
      <c r="H303" s="62"/>
      <c r="I303" s="62"/>
      <c r="J303" s="62"/>
      <c r="K303" s="62"/>
    </row>
    <row r="304" spans="1:11" x14ac:dyDescent="0.35">
      <c r="A304" s="62"/>
      <c r="B304" s="62"/>
      <c r="C304" s="62"/>
      <c r="D304" s="62"/>
      <c r="E304" s="62"/>
      <c r="F304" s="62"/>
      <c r="G304" s="62"/>
      <c r="H304" s="62"/>
      <c r="I304" s="62"/>
      <c r="J304" s="62"/>
      <c r="K304" s="62"/>
    </row>
    <row r="305" spans="1:11" x14ac:dyDescent="0.35">
      <c r="A305" s="62"/>
      <c r="B305" s="62"/>
      <c r="C305" s="62"/>
      <c r="D305" s="62"/>
      <c r="E305" s="62"/>
      <c r="F305" s="62"/>
      <c r="G305" s="62"/>
      <c r="H305" s="62"/>
      <c r="I305" s="62"/>
      <c r="J305" s="62"/>
      <c r="K305" s="62"/>
    </row>
    <row r="306" spans="1:11" x14ac:dyDescent="0.35">
      <c r="A306" s="62"/>
      <c r="B306" s="62"/>
      <c r="C306" s="62"/>
      <c r="D306" s="62"/>
      <c r="E306" s="62"/>
      <c r="F306" s="62"/>
      <c r="G306" s="62"/>
      <c r="H306" s="62"/>
      <c r="I306" s="62"/>
      <c r="J306" s="62"/>
      <c r="K306" s="62"/>
    </row>
    <row r="307" spans="1:11" x14ac:dyDescent="0.35">
      <c r="A307" s="62"/>
      <c r="B307" s="62"/>
      <c r="C307" s="62"/>
      <c r="D307" s="62"/>
      <c r="E307" s="62"/>
      <c r="F307" s="62"/>
      <c r="G307" s="62"/>
      <c r="H307" s="62"/>
      <c r="I307" s="62"/>
      <c r="J307" s="62"/>
      <c r="K307" s="62"/>
    </row>
    <row r="308" spans="1:11" x14ac:dyDescent="0.35">
      <c r="A308" s="62"/>
      <c r="B308" s="62"/>
      <c r="C308" s="62"/>
      <c r="D308" s="62"/>
      <c r="E308" s="62"/>
      <c r="F308" s="62"/>
      <c r="G308" s="62"/>
      <c r="H308" s="62"/>
      <c r="I308" s="62"/>
      <c r="J308" s="62"/>
      <c r="K308" s="62"/>
    </row>
    <row r="309" spans="1:11" x14ac:dyDescent="0.35">
      <c r="A309" s="62"/>
      <c r="B309" s="62"/>
      <c r="C309" s="62"/>
      <c r="D309" s="62"/>
      <c r="E309" s="62"/>
      <c r="F309" s="62"/>
      <c r="G309" s="62"/>
      <c r="H309" s="62"/>
      <c r="I309" s="62"/>
      <c r="J309" s="62"/>
      <c r="K309" s="62"/>
    </row>
    <row r="310" spans="1:11" x14ac:dyDescent="0.35">
      <c r="A310" s="62"/>
      <c r="B310" s="62"/>
      <c r="C310" s="62"/>
      <c r="D310" s="62"/>
      <c r="E310" s="62"/>
      <c r="F310" s="62"/>
      <c r="G310" s="62"/>
      <c r="H310" s="62"/>
      <c r="I310" s="62"/>
      <c r="J310" s="62"/>
      <c r="K310" s="62"/>
    </row>
    <row r="311" spans="1:11" x14ac:dyDescent="0.35">
      <c r="A311" s="62"/>
      <c r="B311" s="62"/>
      <c r="C311" s="62"/>
      <c r="D311" s="62"/>
      <c r="E311" s="62"/>
      <c r="F311" s="62"/>
      <c r="G311" s="62"/>
      <c r="H311" s="62"/>
      <c r="I311" s="62"/>
      <c r="J311" s="62"/>
      <c r="K311" s="62"/>
    </row>
    <row r="312" spans="1:11" x14ac:dyDescent="0.35">
      <c r="A312" s="62"/>
      <c r="B312" s="62"/>
      <c r="C312" s="62"/>
      <c r="D312" s="62"/>
      <c r="E312" s="62"/>
      <c r="F312" s="62"/>
      <c r="G312" s="62"/>
      <c r="H312" s="62"/>
      <c r="I312" s="62"/>
      <c r="J312" s="62"/>
      <c r="K312" s="62"/>
    </row>
    <row r="313" spans="1:11" x14ac:dyDescent="0.35">
      <c r="A313" s="62"/>
      <c r="B313" s="62"/>
      <c r="C313" s="62"/>
      <c r="D313" s="62"/>
      <c r="E313" s="62"/>
      <c r="F313" s="62"/>
      <c r="G313" s="62"/>
      <c r="H313" s="62"/>
      <c r="I313" s="62"/>
      <c r="J313" s="62"/>
      <c r="K313" s="62"/>
    </row>
    <row r="314" spans="1:11" x14ac:dyDescent="0.35">
      <c r="A314" s="62"/>
      <c r="B314" s="62"/>
      <c r="C314" s="62"/>
      <c r="D314" s="62"/>
      <c r="E314" s="62"/>
      <c r="F314" s="62"/>
      <c r="G314" s="62"/>
      <c r="H314" s="62"/>
      <c r="I314" s="62"/>
      <c r="J314" s="62"/>
      <c r="K314" s="62"/>
    </row>
    <row r="315" spans="1:11" x14ac:dyDescent="0.35">
      <c r="A315" s="62"/>
      <c r="B315" s="62"/>
      <c r="C315" s="62"/>
      <c r="D315" s="62"/>
      <c r="E315" s="62"/>
      <c r="F315" s="62"/>
      <c r="G315" s="62"/>
      <c r="H315" s="62"/>
      <c r="I315" s="62"/>
      <c r="J315" s="62"/>
      <c r="K315" s="62"/>
    </row>
    <row r="316" spans="1:11" x14ac:dyDescent="0.35">
      <c r="A316" s="62"/>
      <c r="B316" s="62"/>
      <c r="C316" s="62"/>
      <c r="D316" s="62"/>
      <c r="E316" s="62"/>
      <c r="F316" s="62"/>
      <c r="G316" s="62"/>
      <c r="H316" s="62"/>
      <c r="I316" s="62"/>
      <c r="J316" s="62"/>
      <c r="K316" s="62"/>
    </row>
    <row r="317" spans="1:11" x14ac:dyDescent="0.35">
      <c r="A317" s="62"/>
      <c r="B317" s="62"/>
      <c r="C317" s="62"/>
      <c r="D317" s="62"/>
      <c r="E317" s="62"/>
      <c r="F317" s="62"/>
      <c r="G317" s="62"/>
      <c r="H317" s="62"/>
      <c r="I317" s="62"/>
      <c r="J317" s="62"/>
      <c r="K317" s="62"/>
    </row>
    <row r="318" spans="1:11" x14ac:dyDescent="0.35">
      <c r="A318" s="62"/>
      <c r="B318" s="62"/>
      <c r="C318" s="62"/>
      <c r="D318" s="62"/>
      <c r="E318" s="62"/>
      <c r="F318" s="62"/>
      <c r="G318" s="62"/>
      <c r="H318" s="62"/>
      <c r="I318" s="62"/>
      <c r="J318" s="62"/>
      <c r="K318" s="62"/>
    </row>
    <row r="319" spans="1:11" x14ac:dyDescent="0.35">
      <c r="A319" s="62"/>
      <c r="B319" s="62"/>
      <c r="C319" s="62"/>
      <c r="D319" s="62"/>
      <c r="E319" s="62"/>
      <c r="F319" s="62"/>
      <c r="G319" s="62"/>
      <c r="H319" s="62"/>
      <c r="I319" s="62"/>
      <c r="J319" s="62"/>
      <c r="K319" s="62"/>
    </row>
    <row r="320" spans="1:11" x14ac:dyDescent="0.35">
      <c r="A320" s="62"/>
      <c r="B320" s="62"/>
      <c r="C320" s="62"/>
      <c r="D320" s="62"/>
      <c r="E320" s="62"/>
      <c r="F320" s="62"/>
      <c r="G320" s="62"/>
      <c r="H320" s="62"/>
      <c r="I320" s="62"/>
      <c r="J320" s="62"/>
      <c r="K320" s="62"/>
    </row>
    <row r="321" spans="1:11" x14ac:dyDescent="0.35">
      <c r="A321" s="62"/>
      <c r="H321" s="62"/>
      <c r="I321" s="62"/>
      <c r="J321" s="62"/>
      <c r="K321" s="62"/>
    </row>
  </sheetData>
  <mergeCells count="84">
    <mergeCell ref="B104:C104"/>
    <mergeCell ref="D104:E104"/>
    <mergeCell ref="F104:G104"/>
    <mergeCell ref="H104:K104"/>
    <mergeCell ref="B54:G54"/>
    <mergeCell ref="H56:K56"/>
    <mergeCell ref="B57:C57"/>
    <mergeCell ref="D57:E57"/>
    <mergeCell ref="F4:G4"/>
    <mergeCell ref="H4:K4"/>
    <mergeCell ref="B56:C56"/>
    <mergeCell ref="B1:G1"/>
    <mergeCell ref="B102:G102"/>
    <mergeCell ref="B105:C105"/>
    <mergeCell ref="D105:E105"/>
    <mergeCell ref="F105:G105"/>
    <mergeCell ref="H105:K105"/>
    <mergeCell ref="B3:C3"/>
    <mergeCell ref="D3:E3"/>
    <mergeCell ref="F3:G3"/>
    <mergeCell ref="H3:K3"/>
    <mergeCell ref="H5:I5"/>
    <mergeCell ref="J5:K5"/>
    <mergeCell ref="F57:G57"/>
    <mergeCell ref="H57:K57"/>
    <mergeCell ref="D56:E56"/>
    <mergeCell ref="F56:G56"/>
    <mergeCell ref="B4:C4"/>
    <mergeCell ref="D4:E4"/>
    <mergeCell ref="B155:G155"/>
    <mergeCell ref="B157:C157"/>
    <mergeCell ref="D157:E157"/>
    <mergeCell ref="F157:G157"/>
    <mergeCell ref="H157:K157"/>
    <mergeCell ref="B158:C158"/>
    <mergeCell ref="D158:E158"/>
    <mergeCell ref="F158:G158"/>
    <mergeCell ref="H158:K158"/>
    <mergeCell ref="H159:I159"/>
    <mergeCell ref="J159:K159"/>
    <mergeCell ref="H106:I106"/>
    <mergeCell ref="J106:K106"/>
    <mergeCell ref="O1:R1"/>
    <mergeCell ref="O3:P3"/>
    <mergeCell ref="Q3:R3"/>
    <mergeCell ref="O54:R54"/>
    <mergeCell ref="O56:P56"/>
    <mergeCell ref="Q56:R56"/>
    <mergeCell ref="H58:I58"/>
    <mergeCell ref="O105:P105"/>
    <mergeCell ref="J58:K58"/>
    <mergeCell ref="Q5:R5"/>
    <mergeCell ref="O58:P58"/>
    <mergeCell ref="Q58:R58"/>
    <mergeCell ref="O106:P106"/>
    <mergeCell ref="Q106:R106"/>
    <mergeCell ref="S56:T56"/>
    <mergeCell ref="O57:P57"/>
    <mergeCell ref="Q57:R57"/>
    <mergeCell ref="S57:T57"/>
    <mergeCell ref="S3:T3"/>
    <mergeCell ref="O4:P4"/>
    <mergeCell ref="Q4:R4"/>
    <mergeCell ref="S4:T4"/>
    <mergeCell ref="S5:T5"/>
    <mergeCell ref="O5:P5"/>
    <mergeCell ref="S105:T105"/>
    <mergeCell ref="S106:T106"/>
    <mergeCell ref="S58:T58"/>
    <mergeCell ref="O102:R102"/>
    <mergeCell ref="O104:P104"/>
    <mergeCell ref="Q104:R104"/>
    <mergeCell ref="S104:T104"/>
    <mergeCell ref="Q105:R105"/>
    <mergeCell ref="S159:T159"/>
    <mergeCell ref="O155:R155"/>
    <mergeCell ref="O157:P157"/>
    <mergeCell ref="Q157:R157"/>
    <mergeCell ref="S157:T157"/>
    <mergeCell ref="O158:P158"/>
    <mergeCell ref="Q158:R158"/>
    <mergeCell ref="S158:T158"/>
    <mergeCell ref="O159:P159"/>
    <mergeCell ref="Q159:R159"/>
  </mergeCells>
  <phoneticPr fontId="2" type="noConversion"/>
  <printOptions horizontalCentered="1"/>
  <pageMargins left="0.1" right="0.1" top="0.25" bottom="0" header="0" footer="0"/>
  <pageSetup scale="47" orientation="portrait" r:id="rId1"/>
  <headerFooter alignWithMargins="0"/>
  <rowBreaks count="3" manualBreakCount="3">
    <brk id="53" max="16383" man="1"/>
    <brk id="101" max="16383" man="1"/>
    <brk id="154" max="16383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</vt:lpstr>
      <vt:lpstr>detail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Anis</dc:creator>
  <cp:lastModifiedBy>trade</cp:lastModifiedBy>
  <cp:lastPrinted>2022-05-31T06:16:18Z</cp:lastPrinted>
  <dcterms:created xsi:type="dcterms:W3CDTF">2006-10-13T05:00:31Z</dcterms:created>
  <dcterms:modified xsi:type="dcterms:W3CDTF">2025-06-23T06:30:21Z</dcterms:modified>
</cp:coreProperties>
</file>