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AUG, 25\"/>
    </mc:Choice>
  </mc:AlternateContent>
  <xr:revisionPtr revIDLastSave="0" documentId="13_ncr:1_{4C274367-1AF3-4555-8B09-B364657E028E}" xr6:coauthVersionLast="47" xr6:coauthVersionMax="47" xr10:uidLastSave="{00000000-0000-0000-0000-000000000000}"/>
  <bookViews>
    <workbookView xWindow="-110" yWindow="-110" windowWidth="19420" windowHeight="11020" tabRatio="603" xr2:uid="{00000000-000D-0000-FFFF-FFFF00000000}"/>
  </bookViews>
  <sheets>
    <sheet name="Sheet1" sheetId="1" r:id="rId1"/>
  </sheets>
  <definedNames>
    <definedName name="_xlnm.Print_Area" localSheetId="0">Sheet1!$A$1:$R$196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3" i="1" l="1"/>
  <c r="E193" i="1"/>
  <c r="R80" i="1"/>
  <c r="Q80" i="1"/>
  <c r="P80" i="1"/>
  <c r="F186" i="1"/>
  <c r="E186" i="1"/>
  <c r="F179" i="1"/>
  <c r="E179" i="1"/>
  <c r="F172" i="1"/>
  <c r="E172" i="1"/>
  <c r="F165" i="1"/>
  <c r="E165" i="1"/>
  <c r="F158" i="1"/>
  <c r="E158" i="1"/>
  <c r="F139" i="1"/>
  <c r="E139" i="1"/>
  <c r="F135" i="1"/>
  <c r="F134" i="1" s="1"/>
  <c r="F133" i="1" s="1"/>
  <c r="E135" i="1"/>
  <c r="F127" i="1"/>
  <c r="F121" i="1" s="1"/>
  <c r="E127" i="1"/>
  <c r="E121" i="1" s="1"/>
  <c r="F109" i="1"/>
  <c r="E109" i="1"/>
  <c r="E134" i="1" l="1"/>
  <c r="E133" i="1" s="1"/>
  <c r="I93" i="1" l="1"/>
  <c r="H93" i="1"/>
  <c r="I86" i="1"/>
  <c r="H86" i="1"/>
  <c r="I79" i="1"/>
  <c r="H79" i="1"/>
  <c r="I72" i="1"/>
  <c r="H72" i="1"/>
  <c r="I65" i="1"/>
  <c r="H65" i="1"/>
  <c r="I58" i="1"/>
  <c r="H58" i="1"/>
  <c r="I40" i="1"/>
  <c r="H40" i="1"/>
  <c r="I36" i="1"/>
  <c r="H36" i="1"/>
  <c r="H35" i="1"/>
  <c r="H34" i="1" s="1"/>
  <c r="I28" i="1"/>
  <c r="I22" i="1" s="1"/>
  <c r="H28" i="1"/>
  <c r="H22" i="1" s="1"/>
  <c r="I10" i="1"/>
  <c r="H10" i="1"/>
  <c r="F86" i="1"/>
  <c r="E86" i="1"/>
  <c r="F79" i="1"/>
  <c r="E79" i="1"/>
  <c r="F72" i="1"/>
  <c r="E72" i="1"/>
  <c r="F65" i="1"/>
  <c r="E65" i="1"/>
  <c r="F58" i="1"/>
  <c r="E58" i="1"/>
  <c r="F40" i="1"/>
  <c r="E40" i="1"/>
  <c r="F36" i="1"/>
  <c r="F35" i="1" s="1"/>
  <c r="F34" i="1" s="1"/>
  <c r="E36" i="1"/>
  <c r="E35" i="1"/>
  <c r="E34" i="1"/>
  <c r="F28" i="1"/>
  <c r="E28" i="1"/>
  <c r="F22" i="1"/>
  <c r="E22" i="1"/>
  <c r="F10" i="1"/>
  <c r="E10" i="1"/>
  <c r="I109" i="1"/>
  <c r="H109" i="1"/>
  <c r="I186" i="1"/>
  <c r="H186" i="1"/>
  <c r="I179" i="1"/>
  <c r="H179" i="1"/>
  <c r="I172" i="1"/>
  <c r="H172" i="1"/>
  <c r="I165" i="1"/>
  <c r="H165" i="1"/>
  <c r="I158" i="1"/>
  <c r="H158" i="1"/>
  <c r="I139" i="1"/>
  <c r="H139" i="1"/>
  <c r="I135" i="1"/>
  <c r="I134" i="1" s="1"/>
  <c r="I133" i="1" s="1"/>
  <c r="H135" i="1"/>
  <c r="H134" i="1" s="1"/>
  <c r="H133" i="1" s="1"/>
  <c r="I127" i="1"/>
  <c r="I121" i="1" s="1"/>
  <c r="H127" i="1"/>
  <c r="H121" i="1" s="1"/>
  <c r="L86" i="1"/>
  <c r="K86" i="1"/>
  <c r="L79" i="1"/>
  <c r="K79" i="1"/>
  <c r="L72" i="1"/>
  <c r="K72" i="1"/>
  <c r="L65" i="1"/>
  <c r="K65" i="1"/>
  <c r="L58" i="1"/>
  <c r="K58" i="1"/>
  <c r="L40" i="1"/>
  <c r="K40" i="1"/>
  <c r="L36" i="1"/>
  <c r="K36" i="1"/>
  <c r="L28" i="1"/>
  <c r="K28" i="1"/>
  <c r="L22" i="1"/>
  <c r="K22" i="1"/>
  <c r="L10" i="1"/>
  <c r="K10" i="1"/>
  <c r="R8" i="1"/>
  <c r="F93" i="1" l="1"/>
  <c r="E93" i="1"/>
  <c r="I35" i="1"/>
  <c r="I34" i="1" s="1"/>
  <c r="H193" i="1"/>
  <c r="I193" i="1"/>
  <c r="K35" i="1"/>
  <c r="K34" i="1" s="1"/>
  <c r="K93" i="1" s="1"/>
  <c r="L35" i="1"/>
  <c r="L34" i="1" s="1"/>
  <c r="L93" i="1" s="1"/>
  <c r="R63" i="1" l="1"/>
  <c r="Q63" i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K134" i="1" l="1"/>
  <c r="K135" i="1"/>
  <c r="L135" i="1"/>
  <c r="L133" i="1"/>
  <c r="K133" i="1"/>
  <c r="L134" i="1" l="1"/>
  <c r="L180" i="1" l="1"/>
  <c r="K180" i="1"/>
  <c r="J180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2" i="1"/>
  <c r="O8" i="1" l="1"/>
  <c r="L107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60" i="1"/>
  <c r="Q60" i="1"/>
  <c r="R59" i="1"/>
  <c r="Q59" i="1"/>
  <c r="O62" i="1"/>
  <c r="N62" i="1"/>
  <c r="O61" i="1"/>
  <c r="N61" i="1"/>
  <c r="O60" i="1"/>
  <c r="N60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P60" i="1" l="1"/>
  <c r="M88" i="1" l="1"/>
  <c r="N89" i="1"/>
  <c r="M18" i="1"/>
  <c r="P13" i="1"/>
  <c r="P14" i="1"/>
  <c r="P15" i="1"/>
  <c r="P17" i="1"/>
  <c r="P18" i="1"/>
  <c r="P19" i="1"/>
  <c r="P11" i="1"/>
  <c r="L191" i="1"/>
  <c r="K168" i="1"/>
  <c r="J166" i="1"/>
  <c r="K166" i="1"/>
  <c r="L161" i="1"/>
  <c r="K161" i="1"/>
  <c r="L122" i="1"/>
  <c r="K122" i="1"/>
  <c r="K123" i="1"/>
  <c r="L123" i="1"/>
  <c r="K124" i="1"/>
  <c r="L124" i="1"/>
  <c r="K125" i="1"/>
  <c r="L125" i="1"/>
  <c r="K126" i="1"/>
  <c r="L126" i="1"/>
  <c r="K128" i="1"/>
  <c r="L128" i="1"/>
  <c r="K129" i="1"/>
  <c r="L129" i="1"/>
  <c r="K130" i="1"/>
  <c r="L130" i="1"/>
  <c r="K131" i="1"/>
  <c r="L131" i="1"/>
  <c r="L119" i="1"/>
  <c r="K119" i="1"/>
  <c r="K118" i="1"/>
  <c r="L118" i="1"/>
  <c r="K117" i="1"/>
  <c r="L117" i="1"/>
  <c r="K116" i="1"/>
  <c r="L116" i="1"/>
  <c r="K115" i="1"/>
  <c r="L115" i="1"/>
  <c r="K114" i="1"/>
  <c r="L114" i="1"/>
  <c r="J114" i="1"/>
  <c r="K113" i="1"/>
  <c r="L113" i="1"/>
  <c r="J113" i="1"/>
  <c r="L112" i="1"/>
  <c r="K112" i="1"/>
  <c r="L110" i="1"/>
  <c r="K110" i="1"/>
  <c r="M13" i="1" l="1"/>
  <c r="M14" i="1"/>
  <c r="M15" i="1"/>
  <c r="M17" i="1"/>
  <c r="M19" i="1"/>
  <c r="K127" i="1" l="1"/>
  <c r="L127" i="1"/>
  <c r="K121" i="1"/>
  <c r="L158" i="1" l="1"/>
  <c r="K158" i="1"/>
  <c r="L121" i="1" l="1"/>
  <c r="K193" i="1" l="1"/>
  <c r="K186" i="1"/>
  <c r="K165" i="1"/>
  <c r="K139" i="1"/>
  <c r="L165" i="1"/>
  <c r="L179" i="1"/>
  <c r="K145" i="1"/>
  <c r="K143" i="1"/>
  <c r="K141" i="1"/>
  <c r="L186" i="1"/>
  <c r="L172" i="1"/>
  <c r="L139" i="1"/>
  <c r="K188" i="1"/>
  <c r="L187" i="1"/>
  <c r="J187" i="1"/>
  <c r="K184" i="1"/>
  <c r="K183" i="1"/>
  <c r="K173" i="1"/>
  <c r="L170" i="1"/>
  <c r="J169" i="1"/>
  <c r="L162" i="1"/>
  <c r="J160" i="1"/>
  <c r="K146" i="1"/>
  <c r="K144" i="1"/>
  <c r="K136" i="1"/>
  <c r="K172" i="1"/>
  <c r="K137" i="1"/>
  <c r="J115" i="1"/>
  <c r="N10" i="1"/>
  <c r="N86" i="1"/>
  <c r="O90" i="1"/>
  <c r="O88" i="1"/>
  <c r="O87" i="1"/>
  <c r="K191" i="1"/>
  <c r="K182" i="1"/>
  <c r="L177" i="1"/>
  <c r="L174" i="1"/>
  <c r="L169" i="1"/>
  <c r="L163" i="1"/>
  <c r="L160" i="1"/>
  <c r="K138" i="1"/>
  <c r="L190" i="1"/>
  <c r="L181" i="1"/>
  <c r="K140" i="1"/>
  <c r="N8" i="1"/>
  <c r="O75" i="1"/>
  <c r="L176" i="1"/>
  <c r="L167" i="1"/>
  <c r="K142" i="1"/>
  <c r="Q8" i="1"/>
  <c r="K189" i="1"/>
  <c r="K163" i="1"/>
  <c r="N90" i="1"/>
  <c r="N88" i="1"/>
  <c r="N87" i="1"/>
  <c r="N84" i="1"/>
  <c r="N83" i="1"/>
  <c r="N82" i="1"/>
  <c r="N81" i="1"/>
  <c r="N77" i="1"/>
  <c r="N76" i="1"/>
  <c r="N75" i="1"/>
  <c r="N74" i="1"/>
  <c r="P90" i="1"/>
  <c r="K107" i="1"/>
  <c r="K162" i="1"/>
  <c r="M90" i="1"/>
  <c r="L146" i="1"/>
  <c r="L142" i="1"/>
  <c r="L141" i="1"/>
  <c r="L138" i="1"/>
  <c r="L137" i="1"/>
  <c r="L140" i="1"/>
  <c r="L136" i="1"/>
  <c r="P74" i="1"/>
  <c r="P76" i="1"/>
  <c r="L143" i="1"/>
  <c r="L145" i="1"/>
  <c r="K190" i="1"/>
  <c r="L184" i="1"/>
  <c r="L183" i="1"/>
  <c r="L182" i="1"/>
  <c r="L175" i="1"/>
  <c r="J173" i="1"/>
  <c r="L168" i="1"/>
  <c r="K167" i="1"/>
  <c r="L159" i="1"/>
  <c r="P82" i="1"/>
  <c r="P59" i="1"/>
  <c r="M81" i="1"/>
  <c r="L144" i="1"/>
  <c r="L189" i="1"/>
  <c r="J182" i="1"/>
  <c r="K177" i="1"/>
  <c r="K170" i="1"/>
  <c r="L166" i="1"/>
  <c r="K160" i="1"/>
  <c r="L188" i="1"/>
  <c r="K181" i="1"/>
  <c r="J168" i="1"/>
  <c r="L173" i="1"/>
  <c r="K169" i="1"/>
  <c r="J191" i="1"/>
  <c r="P91" i="1"/>
  <c r="M91" i="1"/>
  <c r="P75" i="1"/>
  <c r="M75" i="1"/>
  <c r="M60" i="1"/>
  <c r="K176" i="1"/>
  <c r="J175" i="1"/>
  <c r="J188" i="1"/>
  <c r="M74" i="1"/>
  <c r="P81" i="1"/>
  <c r="M59" i="1"/>
  <c r="J110" i="1"/>
  <c r="J159" i="1"/>
  <c r="K187" i="1"/>
  <c r="K174" i="1"/>
  <c r="M82" i="1"/>
  <c r="P88" i="1"/>
  <c r="M76" i="1"/>
  <c r="P73" i="1"/>
  <c r="J118" i="1"/>
  <c r="P87" i="1"/>
  <c r="J116" i="1"/>
  <c r="O73" i="1"/>
  <c r="O81" i="1"/>
  <c r="O77" i="1"/>
  <c r="K179" i="1"/>
  <c r="K159" i="1"/>
  <c r="J181" i="1"/>
  <c r="K175" i="1"/>
  <c r="J167" i="1"/>
  <c r="J190" i="1"/>
  <c r="J174" i="1"/>
  <c r="J176" i="1"/>
  <c r="K109" i="1"/>
  <c r="R10" i="1"/>
  <c r="O83" i="1"/>
  <c r="O89" i="1"/>
  <c r="L109" i="1"/>
  <c r="J117" i="1"/>
  <c r="L193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<sst xmlns="http://schemas.openxmlformats.org/spreadsheetml/2006/main" count="576" uniqueCount="118">
  <si>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</si>
  <si>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</si>
  <si>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</si>
  <si>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</si>
  <si>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</si>
  <si>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</si>
  <si>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</si>
  <si>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</si>
  <si>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</si>
  <si>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</si>
  <si>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</si>
  <si>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</si>
  <si>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</si>
  <si>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</si>
  <si>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</si>
  <si>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</si>
  <si>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</si>
  <si>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</si>
  <si>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</si>
  <si>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</si>
  <si>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</si>
  <si>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</si>
  <si>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</si>
  <si>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</si>
  <si>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</si>
  <si>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</si>
  <si>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</si>
  <si>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</si>
  <si>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</si>
  <si>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</si>
  <si>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</si>
  <si>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</si>
  <si>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</si>
  <si>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</si>
  <si>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</si>
  <si>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</si>
  <si>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</si>
  <si>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</si>
  <si>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</si>
  <si>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</si>
  <si>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</si>
  <si>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</si>
  <si>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</si>
  <si>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</si>
  <si>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</si>
  <si>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</si>
  <si>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</si>
  <si>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</si>
  <si>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</si>
  <si>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</si>
  <si>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</si>
  <si>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</si>
  <si>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</si>
  <si>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</si>
  <si>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</si>
  <si>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</si>
  <si>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</si>
  <si>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</si>
  <si>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</si>
  <si>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</si>
  <si>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</si>
  <si>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</si>
  <si>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</si>
  <si>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</si>
  <si>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</si>
  <si>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</si>
  <si>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</si>
  <si>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</si>
  <si>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</si>
  <si>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</si>
  <si>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</si>
  <si>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</si>
  <si>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</si>
  <si>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</si>
  <si>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</si>
  <si>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</si>
  <si>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</si>
  <si>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</si>
  <si>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</si>
  <si>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</si>
  <si>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</si>
  <si>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</si>
  <si>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</si>
  <si>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</si>
  <si>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</si>
  <si>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</si>
  <si>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</si>
  <si>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</si>
  <si>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</si>
  <si>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</si>
  <si>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</si>
  <si>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</si>
  <si>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</si>
  <si>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</si>
  <si>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</si>
  <si>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</si>
  <si>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</si>
  <si>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</si>
  <si>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</si>
  <si>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</si>
  <si>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</si>
  <si>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</si>
  <si>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</si>
  <si>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STATEMENT SHOWING IMPORTS OF SELECTED COMMODITIES DURING THE MONTH OF AUGUST, 2025</t>
  </si>
  <si>
    <t xml:space="preserve">                   AUGUST, 2025  ( R)</t>
  </si>
  <si>
    <t xml:space="preserve">                   AUGUST,2024</t>
  </si>
  <si>
    <t xml:space="preserve">                          % CHANGE IN AUGUST,2025 OVER</t>
  </si>
  <si>
    <t>AUGUST,2024</t>
  </si>
  <si>
    <t xml:space="preserve">                   JULY, 2025  ( F)</t>
  </si>
  <si>
    <t xml:space="preserve">        JULY,2025</t>
  </si>
  <si>
    <t>VV</t>
  </si>
  <si>
    <t xml:space="preserve">STATEMENT SHOWING IMPORTS OF SELECTED COMMODITIES DURING THE PERIOD JULY - AUGUST, 2025 </t>
  </si>
  <si>
    <t xml:space="preserve">     JULY - AUGUST,   2025 </t>
  </si>
  <si>
    <t xml:space="preserve">     JULY - AUGUST,   2024</t>
  </si>
  <si>
    <t xml:space="preserve">% CHANGE IN  JULY - AUGUST, 2025 </t>
  </si>
  <si>
    <t xml:space="preserve">      OVER  JULY - AUGUST, 2024</t>
  </si>
  <si>
    <t>NOTE:- 1. THE DATA SOURCE HAS BEEN SHIFTED FROM PRAL TO PSW</t>
  </si>
  <si>
    <t xml:space="preserve">             2. SOME DIFFERENCE MAY OCCUR IN PERCENTAGE CHANGE WITH  RESPECT TO RUPEES &amp; DOLLARS.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</si>
</sst>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</cellStyleXfs>
  <cellXfs count="108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167" fontId="10" fillId="0" borderId="0" xfId="1" applyNumberFormat="1" applyFont="1" applyFill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6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6" fontId="8" fillId="0" borderId="0" xfId="0" applyNumberFormat="1" applyFont="1"/>
    <xf numFmtId="167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0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11" xfId="0" applyFont="1" applyBorder="1"/>
    <xf numFmtId="3" fontId="10" fillId="0" borderId="11" xfId="0" applyNumberFormat="1" applyFont="1" applyBorder="1"/>
    <xf numFmtId="167" fontId="8" fillId="0" borderId="0" xfId="1" applyNumberFormat="1" applyFont="1" applyFill="1"/>
    <xf numFmtId="165" fontId="8" fillId="0" borderId="0" xfId="0" applyNumberFormat="1" applyFont="1"/>
    <xf numFmtId="3" fontId="8" fillId="0" borderId="2" xfId="0" applyNumberFormat="1" applyFont="1" applyBorder="1" applyAlignment="1">
      <alignment horizontal="right"/>
    </xf>
    <xf numFmtId="37" fontId="8" fillId="0" borderId="2" xfId="0" applyNumberFormat="1" applyFont="1" applyBorder="1" applyAlignment="1">
      <alignment horizontal="right"/>
    </xf>
    <xf numFmtId="3" fontId="10" fillId="0" borderId="1" xfId="0" applyNumberFormat="1" applyFont="1" applyBorder="1"/>
    <xf numFmtId="43" fontId="8" fillId="0" borderId="0" xfId="1" applyFont="1"/>
    <xf numFmtId="37" fontId="9" fillId="0" borderId="0" xfId="0" applyNumberFormat="1" applyFont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2"/>
  <sheetViews>
    <sheetView tabSelected="1" zoomScale="60" zoomScaleNormal="60" zoomScaleSheetLayoutView="70" workbookViewId="0">
      <selection sqref="A1:R1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16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bestFit="1" customWidth="1"/>
    <col min="9" max="9" width="23" style="2" customWidth="1"/>
    <col min="10" max="10" width="18.453125" style="2" customWidth="1"/>
    <col min="11" max="11" width="16.1796875" style="1" bestFit="1" customWidth="1"/>
    <col min="12" max="12" width="18.453125" style="2" customWidth="1"/>
    <col min="13" max="13" width="14.54296875" style="2" customWidth="1"/>
    <col min="14" max="14" width="16.26953125" style="22" customWidth="1"/>
    <col min="15" max="15" width="20.54296875" style="22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bestFit="1" customWidth="1"/>
    <col min="20" max="20" width="14.90625" style="21" bestFit="1" customWidth="1"/>
    <col min="21" max="21" width="12.1796875" style="21" bestFit="1" customWidth="1"/>
    <col min="22" max="22" width="12.54296875" style="21" customWidth="1"/>
    <col min="23" max="31" width="12.54296875" style="2" customWidth="1"/>
    <col min="32" max="16384" width="11.54296875" style="2"/>
  </cols>
  <sheetData>
    <row r="1" spans="1:25" x14ac:dyDescent="0.45">
      <c r="A1" s="92" t="s">
        <v>103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25" x14ac:dyDescent="0.45">
      <c r="O2" s="23" t="s">
        <v>74</v>
      </c>
    </row>
    <row r="3" spans="1:25" x14ac:dyDescent="0.45">
      <c r="O3" s="23" t="s">
        <v>99</v>
      </c>
    </row>
    <row r="4" spans="1:25" x14ac:dyDescent="0.45">
      <c r="A4" s="18"/>
      <c r="B4" s="105" t="s">
        <v>65</v>
      </c>
      <c r="C4" s="6" t="s">
        <v>62</v>
      </c>
      <c r="D4" s="93" t="s">
        <v>104</v>
      </c>
      <c r="E4" s="94"/>
      <c r="F4" s="95"/>
      <c r="G4" s="93" t="s">
        <v>108</v>
      </c>
      <c r="H4" s="94"/>
      <c r="I4" s="95"/>
      <c r="J4" s="24" t="s">
        <v>105</v>
      </c>
      <c r="K4" s="25"/>
      <c r="L4" s="26"/>
      <c r="M4" s="27"/>
      <c r="N4" s="28" t="s">
        <v>106</v>
      </c>
      <c r="O4" s="29"/>
      <c r="P4" s="30"/>
      <c r="Q4" s="30"/>
      <c r="R4" s="31" t="s">
        <v>100</v>
      </c>
      <c r="S4" s="32"/>
    </row>
    <row r="5" spans="1:25" x14ac:dyDescent="0.45">
      <c r="A5" s="9" t="s">
        <v>1</v>
      </c>
      <c r="B5" s="106"/>
      <c r="C5" s="3" t="s">
        <v>63</v>
      </c>
      <c r="D5" s="8" t="s">
        <v>64</v>
      </c>
      <c r="E5" s="99" t="s">
        <v>68</v>
      </c>
      <c r="F5" s="100"/>
      <c r="G5" s="8"/>
      <c r="H5" s="99" t="s">
        <v>68</v>
      </c>
      <c r="I5" s="100"/>
      <c r="J5" s="33"/>
      <c r="K5" s="99" t="s">
        <v>68</v>
      </c>
      <c r="L5" s="100"/>
      <c r="M5" s="96" t="s">
        <v>109</v>
      </c>
      <c r="N5" s="97"/>
      <c r="O5" s="98"/>
      <c r="P5" s="96" t="s">
        <v>107</v>
      </c>
      <c r="Q5" s="97"/>
      <c r="R5" s="97"/>
      <c r="S5" s="34"/>
      <c r="T5" s="35"/>
      <c r="U5" s="35"/>
    </row>
    <row r="6" spans="1:25" x14ac:dyDescent="0.45">
      <c r="A6" s="36" t="s">
        <v>2</v>
      </c>
      <c r="B6" s="106"/>
      <c r="C6" s="3" t="s">
        <v>66</v>
      </c>
      <c r="D6" s="37" t="s">
        <v>67</v>
      </c>
      <c r="E6" s="101"/>
      <c r="F6" s="102"/>
      <c r="G6" s="37" t="s">
        <v>67</v>
      </c>
      <c r="H6" s="101"/>
      <c r="I6" s="102"/>
      <c r="J6" s="38" t="s">
        <v>67</v>
      </c>
      <c r="K6" s="101"/>
      <c r="L6" s="102"/>
      <c r="M6" s="38" t="s">
        <v>67</v>
      </c>
      <c r="N6" s="96" t="s">
        <v>68</v>
      </c>
      <c r="O6" s="98"/>
      <c r="P6" s="38" t="s">
        <v>67</v>
      </c>
      <c r="Q6" s="96" t="s">
        <v>68</v>
      </c>
      <c r="R6" s="97"/>
      <c r="S6" s="32"/>
      <c r="T6" s="39"/>
      <c r="U6" s="39"/>
    </row>
    <row r="7" spans="1:25" x14ac:dyDescent="0.45">
      <c r="A7" s="40"/>
      <c r="B7" s="107"/>
      <c r="C7" s="11" t="s">
        <v>69</v>
      </c>
      <c r="D7" s="10"/>
      <c r="E7" s="41" t="s">
        <v>70</v>
      </c>
      <c r="F7" s="42" t="s">
        <v>71</v>
      </c>
      <c r="G7" s="10"/>
      <c r="H7" s="41" t="s">
        <v>70</v>
      </c>
      <c r="I7" s="42" t="s">
        <v>71</v>
      </c>
      <c r="J7" s="43"/>
      <c r="K7" s="88" t="s">
        <v>70</v>
      </c>
      <c r="L7" s="89" t="s">
        <v>72</v>
      </c>
      <c r="M7" s="43"/>
      <c r="N7" s="44" t="s">
        <v>73</v>
      </c>
      <c r="O7" s="45" t="s">
        <v>72</v>
      </c>
      <c r="P7" s="46"/>
      <c r="Q7" s="43" t="s">
        <v>73</v>
      </c>
      <c r="R7" s="47" t="s">
        <v>72</v>
      </c>
      <c r="S7" s="32"/>
      <c r="T7" s="39"/>
      <c r="U7" s="39"/>
    </row>
    <row r="8" spans="1:25" ht="21" x14ac:dyDescent="0.5">
      <c r="A8" s="4"/>
      <c r="B8" s="4" t="s">
        <v>3</v>
      </c>
      <c r="D8" s="16"/>
      <c r="E8" s="13">
        <v>1502453</v>
      </c>
      <c r="F8" s="13">
        <v>5314165</v>
      </c>
      <c r="G8" s="16"/>
      <c r="H8" s="13">
        <v>1658969</v>
      </c>
      <c r="I8" s="13">
        <v>5829726</v>
      </c>
      <c r="J8" s="16"/>
      <c r="K8" s="90">
        <v>1385325.836373806</v>
      </c>
      <c r="L8" s="90">
        <v>4966494</v>
      </c>
      <c r="M8" s="48"/>
      <c r="N8" s="48">
        <f>ROUND(E8/H8*100-100,2)</f>
        <v>-9.43</v>
      </c>
      <c r="O8" s="48">
        <f>ROUND(F8/I8*100-100,2)</f>
        <v>-8.84</v>
      </c>
      <c r="P8" s="49"/>
      <c r="Q8" s="48">
        <f>ROUND(E8/K8*100-100,2)</f>
        <v>8.4499999999999993</v>
      </c>
      <c r="R8" s="48">
        <f>ROUND(F8/L8*100-100,2)</f>
        <v>7</v>
      </c>
      <c r="S8" s="13"/>
      <c r="T8" s="50"/>
      <c r="U8" s="50"/>
      <c r="W8" s="91"/>
      <c r="X8" s="91"/>
      <c r="Y8" s="91"/>
    </row>
    <row r="9" spans="1:25" ht="21" x14ac:dyDescent="0.5">
      <c r="A9" s="4"/>
      <c r="D9" s="16"/>
      <c r="E9" s="16"/>
      <c r="F9" s="16"/>
      <c r="G9" s="16"/>
      <c r="H9" s="16"/>
      <c r="I9" s="16"/>
      <c r="J9" s="16"/>
      <c r="K9" s="16"/>
      <c r="L9" s="16"/>
      <c r="M9" s="48"/>
      <c r="N9" s="48"/>
      <c r="O9" s="48"/>
      <c r="P9" s="48"/>
      <c r="Q9" s="48"/>
      <c r="R9" s="48"/>
      <c r="S9" s="13"/>
      <c r="T9" s="50"/>
      <c r="U9" s="50"/>
      <c r="W9" s="91"/>
      <c r="X9" s="91"/>
      <c r="Y9" s="91"/>
    </row>
    <row r="10" spans="1:25" ht="21" x14ac:dyDescent="0.5">
      <c r="A10" s="4" t="s">
        <v>4</v>
      </c>
      <c r="B10" s="4" t="s">
        <v>5</v>
      </c>
      <c r="C10" s="51" t="s">
        <v>110</v>
      </c>
      <c r="D10" s="52"/>
      <c r="E10" s="16">
        <f t="shared" ref="E10:L10" si="0">SUM(E11:E20)</f>
        <v>205165.44680000001</v>
      </c>
      <c r="F10" s="16">
        <f t="shared" si="0"/>
        <v>725769.32168830931</v>
      </c>
      <c r="G10" s="52"/>
      <c r="H10" s="16">
        <f t="shared" si="0"/>
        <v>211729.485239</v>
      </c>
      <c r="I10" s="16">
        <f t="shared" si="0"/>
        <v>743879.40107548959</v>
      </c>
      <c r="J10" s="52"/>
      <c r="K10" s="16">
        <f t="shared" si="0"/>
        <v>156637.52958999999</v>
      </c>
      <c r="L10" s="16">
        <f t="shared" si="0"/>
        <v>561474.07716999995</v>
      </c>
      <c r="M10" s="53"/>
      <c r="N10" s="48">
        <f>ROUND(E10/H10*100-100,2)</f>
        <v>-3.1</v>
      </c>
      <c r="O10" s="48">
        <f>ROUND(F10/I10*100-100,2)</f>
        <v>-2.4300000000000002</v>
      </c>
      <c r="P10" s="53"/>
      <c r="Q10" s="48">
        <f>ROUND(E10/K10*100-100,2)</f>
        <v>30.98</v>
      </c>
      <c r="R10" s="48">
        <f>ROUND(F10/L10*100-100,2)</f>
        <v>29.26</v>
      </c>
      <c r="S10" s="54"/>
      <c r="T10" s="55"/>
      <c r="U10" s="55"/>
      <c r="W10" s="91"/>
      <c r="X10" s="91"/>
      <c r="Y10" s="91"/>
    </row>
    <row r="11" spans="1:25" ht="21" x14ac:dyDescent="0.5">
      <c r="A11" s="4" t="s">
        <v>0</v>
      </c>
      <c r="B11" s="4" t="s">
        <v>8</v>
      </c>
      <c r="C11" s="3" t="s">
        <v>9</v>
      </c>
      <c r="D11" s="16">
        <v>3890.4768730000001</v>
      </c>
      <c r="E11" s="16">
        <v>2681.4947790000001</v>
      </c>
      <c r="F11" s="13">
        <v>9483.0149171312914</v>
      </c>
      <c r="G11" s="16">
        <v>6553.5188399999997</v>
      </c>
      <c r="H11" s="16">
        <v>4275.9614949999996</v>
      </c>
      <c r="I11" s="13">
        <v>15022.992052900314</v>
      </c>
      <c r="J11" s="16">
        <v>4481.0287719999997</v>
      </c>
      <c r="K11" s="16">
        <v>3319.2866410000001</v>
      </c>
      <c r="L11" s="16">
        <v>11897.992149999998</v>
      </c>
      <c r="M11" s="48">
        <f>ROUND(D11/G11*100-100,2)</f>
        <v>-40.64</v>
      </c>
      <c r="N11" s="48">
        <f t="shared" ref="N11" si="1">ROUND(E11/H11*100-100,2)</f>
        <v>-37.29</v>
      </c>
      <c r="O11" s="48">
        <f t="shared" ref="O11:O20" si="2">ROUND(F11/I11*100-100,2)</f>
        <v>-36.880000000000003</v>
      </c>
      <c r="P11" s="48">
        <f>ROUND(D11/J11*100-100,2)</f>
        <v>-13.18</v>
      </c>
      <c r="Q11" s="48">
        <f t="shared" ref="Q11" si="3">ROUND(E11/K11*100-100,2)</f>
        <v>-19.21</v>
      </c>
      <c r="R11" s="48">
        <f t="shared" ref="R11:R20" si="4">ROUND(F11/L11*100-100,2)</f>
        <v>-20.3</v>
      </c>
      <c r="S11" s="55"/>
      <c r="T11" s="55"/>
      <c r="U11" s="55"/>
      <c r="W11" s="91"/>
      <c r="X11" s="91"/>
      <c r="Y11" s="91"/>
    </row>
    <row r="12" spans="1:25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6">
        <v>0</v>
      </c>
      <c r="K12" s="16">
        <v>0</v>
      </c>
      <c r="L12" s="16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55"/>
      <c r="T12" s="55"/>
      <c r="U12" s="55"/>
      <c r="W12" s="91"/>
      <c r="X12" s="91"/>
      <c r="Y12" s="91"/>
    </row>
    <row r="13" spans="1:25" ht="21" x14ac:dyDescent="0.5">
      <c r="A13" s="4" t="s">
        <v>0</v>
      </c>
      <c r="B13" s="4" t="s">
        <v>11</v>
      </c>
      <c r="C13" s="3" t="s">
        <v>9</v>
      </c>
      <c r="D13" s="13">
        <v>9697.8289999999979</v>
      </c>
      <c r="E13" s="16">
        <v>2682.0384009999998</v>
      </c>
      <c r="F13" s="13">
        <v>9489.4362416144722</v>
      </c>
      <c r="G13" s="13">
        <v>7978.9999289999978</v>
      </c>
      <c r="H13" s="16">
        <v>2361.137647</v>
      </c>
      <c r="I13" s="13">
        <v>8294.5382925007798</v>
      </c>
      <c r="J13" s="16">
        <v>7540.0622380000004</v>
      </c>
      <c r="K13" s="16">
        <v>2114.5141100000001</v>
      </c>
      <c r="L13" s="16">
        <v>7578.9874799999998</v>
      </c>
      <c r="M13" s="48">
        <f t="shared" ref="M13:N19" si="5">ROUND(D13/G13*100-100,2)</f>
        <v>21.54</v>
      </c>
      <c r="N13" s="48">
        <f t="shared" si="5"/>
        <v>13.59</v>
      </c>
      <c r="O13" s="48">
        <f t="shared" si="2"/>
        <v>14.41</v>
      </c>
      <c r="P13" s="48">
        <f t="shared" ref="P13:Q19" si="6">ROUND(D13/J13*100-100,2)</f>
        <v>28.62</v>
      </c>
      <c r="Q13" s="48">
        <f t="shared" si="6"/>
        <v>26.84</v>
      </c>
      <c r="R13" s="48">
        <f t="shared" si="4"/>
        <v>25.21</v>
      </c>
      <c r="S13" s="55"/>
      <c r="T13" s="55"/>
      <c r="U13" s="55"/>
      <c r="W13" s="91"/>
      <c r="X13" s="91"/>
      <c r="Y13" s="91"/>
    </row>
    <row r="14" spans="1:25" ht="21" x14ac:dyDescent="0.5">
      <c r="A14" s="4" t="s">
        <v>0</v>
      </c>
      <c r="B14" s="4" t="s">
        <v>12</v>
      </c>
      <c r="C14" s="3" t="s">
        <v>9</v>
      </c>
      <c r="D14" s="16">
        <v>23409.922582099996</v>
      </c>
      <c r="E14" s="16">
        <v>15545.517244999999</v>
      </c>
      <c r="F14" s="13">
        <v>54987.536379768579</v>
      </c>
      <c r="G14" s="16">
        <v>19030.287539999998</v>
      </c>
      <c r="H14" s="16">
        <v>11955.321462</v>
      </c>
      <c r="I14" s="13">
        <v>41993.685287491891</v>
      </c>
      <c r="J14" s="16">
        <v>23989.031130000003</v>
      </c>
      <c r="K14" s="16">
        <v>16997.509632000001</v>
      </c>
      <c r="L14" s="16">
        <v>60924.290249999824</v>
      </c>
      <c r="M14" s="48">
        <f t="shared" si="5"/>
        <v>23.01</v>
      </c>
      <c r="N14" s="48">
        <f t="shared" si="5"/>
        <v>30.03</v>
      </c>
      <c r="O14" s="48">
        <f t="shared" si="2"/>
        <v>30.94</v>
      </c>
      <c r="P14" s="48">
        <f t="shared" si="6"/>
        <v>-2.41</v>
      </c>
      <c r="Q14" s="48">
        <f t="shared" si="6"/>
        <v>-8.5399999999999991</v>
      </c>
      <c r="R14" s="48">
        <f t="shared" si="4"/>
        <v>-9.74</v>
      </c>
      <c r="S14" s="55"/>
      <c r="T14" s="55"/>
      <c r="U14" s="55"/>
      <c r="W14" s="91"/>
      <c r="X14" s="91"/>
      <c r="Y14" s="91"/>
    </row>
    <row r="15" spans="1:25" ht="21" x14ac:dyDescent="0.5">
      <c r="A15" s="4" t="s">
        <v>0</v>
      </c>
      <c r="B15" s="4" t="s">
        <v>13</v>
      </c>
      <c r="C15" s="3" t="s">
        <v>9</v>
      </c>
      <c r="D15" s="16">
        <v>13035.737514299999</v>
      </c>
      <c r="E15" s="16">
        <v>4591.5796899999996</v>
      </c>
      <c r="F15" s="13">
        <v>16243.306007799754</v>
      </c>
      <c r="G15" s="16">
        <v>19565.430874999998</v>
      </c>
      <c r="H15" s="16">
        <v>6773.9995989999998</v>
      </c>
      <c r="I15" s="13">
        <v>23796.124376378462</v>
      </c>
      <c r="J15" s="16">
        <v>17000.103669</v>
      </c>
      <c r="K15" s="16">
        <v>5395.3332570000002</v>
      </c>
      <c r="L15" s="16">
        <v>19336.242429999995</v>
      </c>
      <c r="M15" s="48">
        <f t="shared" si="5"/>
        <v>-33.369999999999997</v>
      </c>
      <c r="N15" s="48">
        <f t="shared" si="5"/>
        <v>-32.22</v>
      </c>
      <c r="O15" s="48">
        <f t="shared" si="2"/>
        <v>-31.74</v>
      </c>
      <c r="P15" s="48">
        <f t="shared" si="6"/>
        <v>-23.32</v>
      </c>
      <c r="Q15" s="48">
        <f t="shared" si="6"/>
        <v>-14.9</v>
      </c>
      <c r="R15" s="48">
        <f t="shared" si="4"/>
        <v>-16</v>
      </c>
      <c r="S15" s="55"/>
      <c r="T15" s="55"/>
      <c r="U15" s="55"/>
      <c r="W15" s="91"/>
      <c r="X15" s="91"/>
      <c r="Y15" s="91"/>
    </row>
    <row r="16" spans="1:25" ht="21" x14ac:dyDescent="0.5">
      <c r="A16" s="4" t="s">
        <v>0</v>
      </c>
      <c r="B16" s="4" t="s">
        <v>14</v>
      </c>
      <c r="C16" s="3" t="s">
        <v>9</v>
      </c>
      <c r="D16" s="16">
        <v>9889</v>
      </c>
      <c r="E16" s="16">
        <v>3079.8177449999998</v>
      </c>
      <c r="F16" s="13">
        <v>10898.000408850479</v>
      </c>
      <c r="G16" s="16">
        <v>29150.16</v>
      </c>
      <c r="H16" s="16">
        <v>9062.2735169999996</v>
      </c>
      <c r="I16" s="13">
        <v>31839.766711646094</v>
      </c>
      <c r="J16" s="16">
        <v>21960.014999999999</v>
      </c>
      <c r="K16" s="16">
        <v>5911.7966960000003</v>
      </c>
      <c r="L16" s="16">
        <v>21193.895259999994</v>
      </c>
      <c r="M16" s="48">
        <f t="shared" ref="M16" si="7">ROUND(D16/G16*100-100,2)</f>
        <v>-66.08</v>
      </c>
      <c r="N16" s="48">
        <f>ROUND(E16/H16*100-100,2)</f>
        <v>-66.010000000000005</v>
      </c>
      <c r="O16" s="48">
        <f t="shared" ref="O16" si="8">ROUND(F16/I16*100-100,2)</f>
        <v>-65.77</v>
      </c>
      <c r="P16" s="48">
        <f t="shared" ref="P16" si="9">ROUND(D16/J16*100-100,2)</f>
        <v>-54.97</v>
      </c>
      <c r="Q16" s="48">
        <f t="shared" ref="Q16" si="10">ROUND(E16/K16*100-100,2)</f>
        <v>-47.9</v>
      </c>
      <c r="R16" s="48">
        <f t="shared" ref="R16" si="11">ROUND(F16/L16*100-100,2)</f>
        <v>-48.58</v>
      </c>
      <c r="S16" s="55"/>
      <c r="T16" s="55"/>
      <c r="U16" s="55"/>
      <c r="W16" s="91"/>
      <c r="X16" s="91"/>
      <c r="Y16" s="91"/>
    </row>
    <row r="17" spans="1:25" ht="21" x14ac:dyDescent="0.5">
      <c r="A17" s="4" t="s">
        <v>0</v>
      </c>
      <c r="B17" s="4" t="s">
        <v>15</v>
      </c>
      <c r="C17" s="3" t="s">
        <v>9</v>
      </c>
      <c r="D17" s="16">
        <v>323130.18819999998</v>
      </c>
      <c r="E17" s="16">
        <v>95399.408322999996</v>
      </c>
      <c r="F17" s="13">
        <v>337480.67252810241</v>
      </c>
      <c r="G17" s="16">
        <v>286835.50199999998</v>
      </c>
      <c r="H17" s="16">
        <v>86012.920381000004</v>
      </c>
      <c r="I17" s="13">
        <v>302148.77627865813</v>
      </c>
      <c r="J17" s="16">
        <v>273160.92599999998</v>
      </c>
      <c r="K17" s="16">
        <v>71327.695781000002</v>
      </c>
      <c r="L17" s="16">
        <v>255690.32289000004</v>
      </c>
      <c r="M17" s="48">
        <f t="shared" si="5"/>
        <v>12.65</v>
      </c>
      <c r="N17" s="48">
        <f t="shared" si="5"/>
        <v>10.91</v>
      </c>
      <c r="O17" s="48">
        <f t="shared" si="2"/>
        <v>11.69</v>
      </c>
      <c r="P17" s="48">
        <f t="shared" si="6"/>
        <v>18.29</v>
      </c>
      <c r="Q17" s="48">
        <f t="shared" si="6"/>
        <v>33.75</v>
      </c>
      <c r="R17" s="48">
        <f t="shared" si="4"/>
        <v>31.99</v>
      </c>
      <c r="S17" s="55"/>
      <c r="T17" s="55"/>
      <c r="U17" s="55"/>
      <c r="W17" s="91"/>
      <c r="X17" s="91"/>
      <c r="Y17" s="91"/>
    </row>
    <row r="18" spans="1:25" ht="21" x14ac:dyDescent="0.5">
      <c r="A18" s="4" t="s">
        <v>0</v>
      </c>
      <c r="B18" s="4" t="s">
        <v>16</v>
      </c>
      <c r="C18" s="3" t="s">
        <v>9</v>
      </c>
      <c r="D18" s="16">
        <v>164.11579999999998</v>
      </c>
      <c r="E18" s="16">
        <v>51.786358999999997</v>
      </c>
      <c r="F18" s="13">
        <v>183.02798708219319</v>
      </c>
      <c r="G18" s="16">
        <v>395.00099999999998</v>
      </c>
      <c r="H18" s="16">
        <v>110.338908</v>
      </c>
      <c r="I18" s="13">
        <v>388.00306542245642</v>
      </c>
      <c r="J18" s="16">
        <v>416.12657000000002</v>
      </c>
      <c r="K18" s="16">
        <v>115.01810999999999</v>
      </c>
      <c r="L18" s="16">
        <v>412.36674999999997</v>
      </c>
      <c r="M18" s="48">
        <f t="shared" si="5"/>
        <v>-58.45</v>
      </c>
      <c r="N18" s="48">
        <f t="shared" si="5"/>
        <v>-53.07</v>
      </c>
      <c r="O18" s="48">
        <f t="shared" si="2"/>
        <v>-52.83</v>
      </c>
      <c r="P18" s="48">
        <f t="shared" si="6"/>
        <v>-60.56</v>
      </c>
      <c r="Q18" s="48">
        <f t="shared" si="6"/>
        <v>-54.98</v>
      </c>
      <c r="R18" s="48">
        <f t="shared" si="4"/>
        <v>-55.62</v>
      </c>
      <c r="S18" s="55"/>
      <c r="T18" s="55"/>
      <c r="U18" s="55"/>
      <c r="W18" s="91"/>
      <c r="X18" s="91"/>
      <c r="Y18" s="91"/>
    </row>
    <row r="19" spans="1:25" ht="21" x14ac:dyDescent="0.5">
      <c r="A19" s="4" t="s">
        <v>0</v>
      </c>
      <c r="B19" s="4" t="s">
        <v>75</v>
      </c>
      <c r="C19" s="3" t="s">
        <v>9</v>
      </c>
      <c r="D19" s="16">
        <v>104546.38220800001</v>
      </c>
      <c r="E19" s="16">
        <v>20779.823520999998</v>
      </c>
      <c r="F19" s="13">
        <v>73481.345845567106</v>
      </c>
      <c r="G19" s="16">
        <v>110097.912</v>
      </c>
      <c r="H19" s="16">
        <v>21009.832600000002</v>
      </c>
      <c r="I19" s="13">
        <v>73836.527092885211</v>
      </c>
      <c r="J19" s="16">
        <v>84301.606</v>
      </c>
      <c r="K19" s="16">
        <v>18491.275960999999</v>
      </c>
      <c r="L19" s="16">
        <v>66280.467040000032</v>
      </c>
      <c r="M19" s="48">
        <f t="shared" si="5"/>
        <v>-5.04</v>
      </c>
      <c r="N19" s="48">
        <f t="shared" si="5"/>
        <v>-1.0900000000000001</v>
      </c>
      <c r="O19" s="48">
        <f t="shared" si="2"/>
        <v>-0.48</v>
      </c>
      <c r="P19" s="48">
        <f t="shared" si="6"/>
        <v>24.01</v>
      </c>
      <c r="Q19" s="48">
        <f t="shared" si="6"/>
        <v>12.38</v>
      </c>
      <c r="R19" s="48">
        <f t="shared" si="4"/>
        <v>10.86</v>
      </c>
      <c r="S19" s="55"/>
      <c r="T19" s="55"/>
      <c r="U19" s="55"/>
      <c r="W19" s="91"/>
      <c r="X19" s="91"/>
      <c r="Y19" s="91"/>
    </row>
    <row r="20" spans="1:25" ht="21" x14ac:dyDescent="0.5">
      <c r="A20" s="4"/>
      <c r="B20" s="4" t="s">
        <v>17</v>
      </c>
      <c r="C20" s="3" t="s">
        <v>6</v>
      </c>
      <c r="D20" s="20"/>
      <c r="E20" s="16">
        <v>60353.980736999998</v>
      </c>
      <c r="F20" s="13">
        <v>213522.98137239297</v>
      </c>
      <c r="G20" s="20"/>
      <c r="H20" s="16">
        <v>70167.699630000003</v>
      </c>
      <c r="I20" s="13">
        <v>246558.98791760619</v>
      </c>
      <c r="J20" s="20"/>
      <c r="K20" s="16">
        <v>32965.099402</v>
      </c>
      <c r="L20" s="16">
        <v>118159.51292000011</v>
      </c>
      <c r="M20" s="53" t="s">
        <v>7</v>
      </c>
      <c r="N20" s="48">
        <f>ROUND(E20/H20*100-100,2)</f>
        <v>-13.99</v>
      </c>
      <c r="O20" s="48">
        <f t="shared" si="2"/>
        <v>-13.4</v>
      </c>
      <c r="P20" s="53" t="s">
        <v>7</v>
      </c>
      <c r="Q20" s="48">
        <f>ROUND(E20/K20*100-100,2)</f>
        <v>83.08</v>
      </c>
      <c r="R20" s="48">
        <f t="shared" si="4"/>
        <v>80.709999999999994</v>
      </c>
      <c r="S20" s="54"/>
      <c r="T20" s="55"/>
      <c r="U20" s="55"/>
      <c r="W20" s="91"/>
      <c r="X20" s="91"/>
      <c r="Y20" s="91"/>
    </row>
    <row r="21" spans="1:25" ht="21" x14ac:dyDescent="0.5">
      <c r="A21" s="4"/>
      <c r="B21" s="4"/>
      <c r="C21" s="3"/>
      <c r="D21" s="16"/>
      <c r="E21" s="16"/>
      <c r="F21" s="16"/>
      <c r="G21" s="16"/>
      <c r="H21" s="16"/>
      <c r="I21" s="16"/>
      <c r="J21" s="16"/>
      <c r="K21" s="16"/>
      <c r="L21" s="16"/>
      <c r="M21" s="48"/>
      <c r="N21" s="48"/>
      <c r="O21" s="48"/>
      <c r="P21" s="48"/>
      <c r="Q21" s="48"/>
      <c r="R21" s="48"/>
      <c r="S21" s="54"/>
      <c r="T21" s="55"/>
      <c r="U21" s="55"/>
      <c r="W21" s="91"/>
      <c r="X21" s="91"/>
      <c r="Y21" s="91"/>
    </row>
    <row r="22" spans="1:25" ht="21" x14ac:dyDescent="0.5">
      <c r="A22" s="4" t="s">
        <v>18</v>
      </c>
      <c r="B22" s="4" t="s">
        <v>19</v>
      </c>
      <c r="C22" s="3"/>
      <c r="D22" s="20"/>
      <c r="E22" s="16">
        <f t="shared" ref="E22:L22" si="12">SUM(E23:E28,E31:E32)</f>
        <v>220667.17621099998</v>
      </c>
      <c r="F22" s="16">
        <f t="shared" si="12"/>
        <v>780496.89467847405</v>
      </c>
      <c r="G22" s="20"/>
      <c r="H22" s="16">
        <f t="shared" si="12"/>
        <v>264027.617899</v>
      </c>
      <c r="I22" s="16">
        <f t="shared" si="12"/>
        <v>927534.14338095603</v>
      </c>
      <c r="J22" s="15"/>
      <c r="K22" s="16">
        <f t="shared" si="12"/>
        <v>188789.44332299998</v>
      </c>
      <c r="L22" s="16">
        <f t="shared" si="12"/>
        <v>676708.39337999956</v>
      </c>
      <c r="M22" s="53"/>
      <c r="N22" s="48">
        <f t="shared" ref="N22:N32" si="13">ROUND(E22/H22*100-100,2)</f>
        <v>-16.420000000000002</v>
      </c>
      <c r="O22" s="48">
        <f t="shared" ref="O22:O32" si="14">ROUND(F22/I22*100-100,2)</f>
        <v>-15.85</v>
      </c>
      <c r="P22" s="53"/>
      <c r="Q22" s="48">
        <f t="shared" ref="Q22:Q32" si="15">ROUND(E22/K22*100-100,2)</f>
        <v>16.89</v>
      </c>
      <c r="R22" s="48">
        <f t="shared" ref="R22:R32" si="16">ROUND(F22/L22*100-100,2)</f>
        <v>15.34</v>
      </c>
      <c r="S22" s="55"/>
      <c r="T22" s="55"/>
      <c r="U22" s="55"/>
      <c r="W22" s="91"/>
      <c r="X22" s="91"/>
      <c r="Y22" s="91"/>
    </row>
    <row r="23" spans="1:25" ht="21" x14ac:dyDescent="0.5">
      <c r="A23" s="4" t="s">
        <v>0</v>
      </c>
      <c r="B23" s="4" t="s">
        <v>20</v>
      </c>
      <c r="C23" s="3" t="s">
        <v>6</v>
      </c>
      <c r="D23" s="20"/>
      <c r="E23" s="16">
        <v>14311.772939</v>
      </c>
      <c r="F23" s="13">
        <v>50629.399344424535</v>
      </c>
      <c r="G23" s="20"/>
      <c r="H23" s="16">
        <v>16195.287361000001</v>
      </c>
      <c r="I23" s="13">
        <v>56875.619402260534</v>
      </c>
      <c r="J23" s="20"/>
      <c r="K23" s="16">
        <v>14471.177514000001</v>
      </c>
      <c r="L23" s="16">
        <v>51866.417359999978</v>
      </c>
      <c r="M23" s="53" t="s">
        <v>7</v>
      </c>
      <c r="N23" s="48">
        <f t="shared" si="13"/>
        <v>-11.63</v>
      </c>
      <c r="O23" s="48">
        <f t="shared" si="14"/>
        <v>-10.98</v>
      </c>
      <c r="P23" s="53" t="s">
        <v>7</v>
      </c>
      <c r="Q23" s="48">
        <f t="shared" si="15"/>
        <v>-1.1000000000000001</v>
      </c>
      <c r="R23" s="48">
        <f t="shared" si="16"/>
        <v>-2.39</v>
      </c>
      <c r="S23" s="55"/>
      <c r="T23" s="55"/>
      <c r="U23" s="55"/>
      <c r="W23" s="91"/>
      <c r="X23" s="91"/>
      <c r="Y23" s="91"/>
    </row>
    <row r="24" spans="1:25" ht="21" x14ac:dyDescent="0.5">
      <c r="A24" s="4" t="s">
        <v>0</v>
      </c>
      <c r="B24" s="4" t="s">
        <v>21</v>
      </c>
      <c r="C24" s="3" t="s">
        <v>6</v>
      </c>
      <c r="D24" s="20"/>
      <c r="E24" s="16">
        <v>12391.647145000001</v>
      </c>
      <c r="F24" s="13">
        <v>43831.621027569301</v>
      </c>
      <c r="G24" s="20"/>
      <c r="H24" s="16">
        <v>17851.758542</v>
      </c>
      <c r="I24" s="13">
        <v>62742.507370521969</v>
      </c>
      <c r="J24" s="20"/>
      <c r="K24" s="16">
        <v>10131.570239000001</v>
      </c>
      <c r="L24" s="16">
        <v>36317.430039999977</v>
      </c>
      <c r="M24" s="53" t="s">
        <v>7</v>
      </c>
      <c r="N24" s="48">
        <f t="shared" si="13"/>
        <v>-30.59</v>
      </c>
      <c r="O24" s="48">
        <f t="shared" si="14"/>
        <v>-30.14</v>
      </c>
      <c r="P24" s="53" t="s">
        <v>7</v>
      </c>
      <c r="Q24" s="48">
        <f t="shared" si="15"/>
        <v>22.31</v>
      </c>
      <c r="R24" s="48">
        <f t="shared" si="16"/>
        <v>20.69</v>
      </c>
      <c r="S24" s="55"/>
      <c r="T24" s="55"/>
      <c r="U24" s="55"/>
      <c r="W24" s="91"/>
      <c r="X24" s="91"/>
      <c r="Y24" s="91"/>
    </row>
    <row r="25" spans="1:25" ht="21" x14ac:dyDescent="0.5">
      <c r="A25" s="4" t="s">
        <v>0</v>
      </c>
      <c r="B25" s="4" t="s">
        <v>22</v>
      </c>
      <c r="C25" s="3" t="s">
        <v>6</v>
      </c>
      <c r="D25" s="20"/>
      <c r="E25" s="16">
        <v>14709.988759</v>
      </c>
      <c r="F25" s="13">
        <v>52030.767217391665</v>
      </c>
      <c r="G25" s="20"/>
      <c r="H25" s="16">
        <v>19089.232830000001</v>
      </c>
      <c r="I25" s="13">
        <v>67106.957227642066</v>
      </c>
      <c r="J25" s="20"/>
      <c r="K25" s="16">
        <v>9627.4175169999999</v>
      </c>
      <c r="L25" s="16">
        <v>34510.354090000001</v>
      </c>
      <c r="M25" s="53" t="s">
        <v>7</v>
      </c>
      <c r="N25" s="48">
        <f t="shared" si="13"/>
        <v>-22.94</v>
      </c>
      <c r="O25" s="48">
        <f t="shared" si="14"/>
        <v>-22.47</v>
      </c>
      <c r="P25" s="53" t="s">
        <v>7</v>
      </c>
      <c r="Q25" s="48">
        <f t="shared" si="15"/>
        <v>52.79</v>
      </c>
      <c r="R25" s="48">
        <f t="shared" si="16"/>
        <v>50.77</v>
      </c>
      <c r="S25" s="55"/>
      <c r="T25" s="55"/>
      <c r="U25" s="55"/>
      <c r="W25" s="91"/>
      <c r="X25" s="91"/>
      <c r="Y25" s="91"/>
    </row>
    <row r="26" spans="1:25" ht="21" x14ac:dyDescent="0.5">
      <c r="A26" s="4" t="s">
        <v>0</v>
      </c>
      <c r="B26" s="4" t="s">
        <v>23</v>
      </c>
      <c r="C26" s="3" t="s">
        <v>6</v>
      </c>
      <c r="D26" s="20"/>
      <c r="E26" s="16">
        <v>4801.1856159999998</v>
      </c>
      <c r="F26" s="13">
        <v>16985.422450652459</v>
      </c>
      <c r="G26" s="20"/>
      <c r="H26" s="16">
        <v>3128.4137169999999</v>
      </c>
      <c r="I26" s="13">
        <v>10990.370926487185</v>
      </c>
      <c r="J26" s="20"/>
      <c r="K26" s="16">
        <v>2287.6166370000001</v>
      </c>
      <c r="L26" s="16">
        <v>8199.9721000000045</v>
      </c>
      <c r="M26" s="53" t="s">
        <v>7</v>
      </c>
      <c r="N26" s="48">
        <f t="shared" si="13"/>
        <v>53.47</v>
      </c>
      <c r="O26" s="48">
        <f t="shared" si="14"/>
        <v>54.55</v>
      </c>
      <c r="P26" s="53" t="s">
        <v>7</v>
      </c>
      <c r="Q26" s="48">
        <f t="shared" si="15"/>
        <v>109.88</v>
      </c>
      <c r="R26" s="48">
        <f t="shared" si="16"/>
        <v>107.14</v>
      </c>
      <c r="S26" s="55"/>
      <c r="T26" s="55"/>
      <c r="U26" s="55"/>
      <c r="W26" s="91"/>
      <c r="X26" s="91"/>
      <c r="Y26" s="91"/>
    </row>
    <row r="27" spans="1:25" ht="21" x14ac:dyDescent="0.5">
      <c r="A27" s="4" t="s">
        <v>0</v>
      </c>
      <c r="B27" s="4" t="s">
        <v>24</v>
      </c>
      <c r="C27" s="3" t="s">
        <v>6</v>
      </c>
      <c r="D27" s="20"/>
      <c r="E27" s="16">
        <v>63395.718702999999</v>
      </c>
      <c r="F27" s="13">
        <v>224186.42906076805</v>
      </c>
      <c r="G27" s="20"/>
      <c r="H27" s="16">
        <v>83232.418126999997</v>
      </c>
      <c r="I27" s="13">
        <v>292371.01316765713</v>
      </c>
      <c r="J27" s="20"/>
      <c r="K27" s="16">
        <v>71957.648298999993</v>
      </c>
      <c r="L27" s="16">
        <v>257925.65006999965</v>
      </c>
      <c r="M27" s="53" t="s">
        <v>7</v>
      </c>
      <c r="N27" s="48">
        <f t="shared" si="13"/>
        <v>-23.83</v>
      </c>
      <c r="O27" s="48">
        <f t="shared" si="14"/>
        <v>-23.32</v>
      </c>
      <c r="P27" s="53" t="s">
        <v>7</v>
      </c>
      <c r="Q27" s="48">
        <f t="shared" si="15"/>
        <v>-11.9</v>
      </c>
      <c r="R27" s="48">
        <f t="shared" si="16"/>
        <v>-13.08</v>
      </c>
      <c r="S27" s="55"/>
      <c r="T27" s="55"/>
      <c r="U27" s="55"/>
      <c r="W27" s="91"/>
      <c r="X27" s="91"/>
      <c r="Y27" s="91"/>
    </row>
    <row r="28" spans="1:25" ht="21" x14ac:dyDescent="0.5">
      <c r="A28" s="4" t="s">
        <v>0</v>
      </c>
      <c r="B28" s="4" t="s">
        <v>25</v>
      </c>
      <c r="C28" s="3" t="s">
        <v>6</v>
      </c>
      <c r="D28" s="20"/>
      <c r="E28" s="16">
        <f t="shared" ref="E28:L28" si="17">SUM(E29:E30)</f>
        <v>57754.954555999997</v>
      </c>
      <c r="F28" s="16">
        <f t="shared" si="17"/>
        <v>204310.10127431547</v>
      </c>
      <c r="G28" s="20"/>
      <c r="H28" s="16">
        <f t="shared" si="17"/>
        <v>54657.877829000005</v>
      </c>
      <c r="I28" s="16">
        <f t="shared" si="17"/>
        <v>191999.40010275706</v>
      </c>
      <c r="J28" s="20"/>
      <c r="K28" s="16">
        <f t="shared" si="17"/>
        <v>33283.835479000001</v>
      </c>
      <c r="L28" s="16">
        <f t="shared" si="17"/>
        <v>119309.75063999987</v>
      </c>
      <c r="M28" s="53" t="s">
        <v>7</v>
      </c>
      <c r="N28" s="48">
        <f t="shared" si="13"/>
        <v>5.67</v>
      </c>
      <c r="O28" s="48">
        <f t="shared" si="14"/>
        <v>6.41</v>
      </c>
      <c r="P28" s="53" t="s">
        <v>7</v>
      </c>
      <c r="Q28" s="48">
        <f t="shared" si="15"/>
        <v>73.52</v>
      </c>
      <c r="R28" s="48">
        <f t="shared" si="16"/>
        <v>71.239999999999995</v>
      </c>
      <c r="S28" s="55"/>
      <c r="T28" s="55"/>
      <c r="U28" s="55"/>
      <c r="W28" s="91"/>
      <c r="X28" s="91"/>
      <c r="Y28" s="91"/>
    </row>
    <row r="29" spans="1:25" ht="21" x14ac:dyDescent="0.5">
      <c r="A29" s="4"/>
      <c r="B29" s="4" t="s">
        <v>26</v>
      </c>
      <c r="C29" s="3" t="s">
        <v>6</v>
      </c>
      <c r="D29" s="20"/>
      <c r="E29" s="16">
        <v>43860.633766999999</v>
      </c>
      <c r="F29" s="13">
        <v>155164.13119006806</v>
      </c>
      <c r="G29" s="20"/>
      <c r="H29" s="16">
        <v>41384.864606000003</v>
      </c>
      <c r="I29" s="13">
        <v>145344.90833594083</v>
      </c>
      <c r="J29" s="20"/>
      <c r="K29" s="16">
        <v>22118.229442</v>
      </c>
      <c r="L29" s="16">
        <v>79289.78716999985</v>
      </c>
      <c r="M29" s="53" t="s">
        <v>7</v>
      </c>
      <c r="N29" s="48">
        <f t="shared" si="13"/>
        <v>5.98</v>
      </c>
      <c r="O29" s="48">
        <f t="shared" si="14"/>
        <v>6.76</v>
      </c>
      <c r="P29" s="53" t="s">
        <v>7</v>
      </c>
      <c r="Q29" s="48">
        <f t="shared" si="15"/>
        <v>98.3</v>
      </c>
      <c r="R29" s="48">
        <f t="shared" si="16"/>
        <v>95.69</v>
      </c>
      <c r="S29" s="55"/>
      <c r="T29" s="55"/>
      <c r="U29" s="55"/>
      <c r="W29" s="91"/>
      <c r="X29" s="91"/>
      <c r="Y29" s="91"/>
    </row>
    <row r="30" spans="1:25" ht="21" x14ac:dyDescent="0.5">
      <c r="A30" s="4"/>
      <c r="B30" s="4" t="s">
        <v>27</v>
      </c>
      <c r="C30" s="3" t="s">
        <v>6</v>
      </c>
      <c r="D30" s="20"/>
      <c r="E30" s="16">
        <v>13894.320788999999</v>
      </c>
      <c r="F30" s="13">
        <v>49145.970084247405</v>
      </c>
      <c r="G30" s="20"/>
      <c r="H30" s="16">
        <v>13273.013223</v>
      </c>
      <c r="I30" s="13">
        <v>46654.491766816245</v>
      </c>
      <c r="J30" s="20"/>
      <c r="K30" s="16">
        <v>11165.606037</v>
      </c>
      <c r="L30" s="16">
        <v>40019.963470000024</v>
      </c>
      <c r="M30" s="53" t="s">
        <v>7</v>
      </c>
      <c r="N30" s="48">
        <f t="shared" si="13"/>
        <v>4.68</v>
      </c>
      <c r="O30" s="48">
        <f t="shared" si="14"/>
        <v>5.34</v>
      </c>
      <c r="P30" s="53" t="s">
        <v>7</v>
      </c>
      <c r="Q30" s="48">
        <f t="shared" si="15"/>
        <v>24.44</v>
      </c>
      <c r="R30" s="48">
        <f t="shared" si="16"/>
        <v>22.8</v>
      </c>
      <c r="S30" s="55"/>
      <c r="T30" s="55"/>
      <c r="U30" s="55"/>
      <c r="W30" s="91"/>
      <c r="X30" s="91"/>
      <c r="Y30" s="91"/>
    </row>
    <row r="31" spans="1:25" ht="21" x14ac:dyDescent="0.5">
      <c r="A31" s="4" t="s">
        <v>0</v>
      </c>
      <c r="B31" s="4" t="s">
        <v>28</v>
      </c>
      <c r="C31" s="3" t="s">
        <v>6</v>
      </c>
      <c r="D31" s="20"/>
      <c r="E31" s="16">
        <v>4239.0063339999997</v>
      </c>
      <c r="F31" s="13">
        <v>14993.156535260783</v>
      </c>
      <c r="G31" s="20"/>
      <c r="H31" s="16">
        <v>4100.8775150000001</v>
      </c>
      <c r="I31" s="13">
        <v>14410.687113047888</v>
      </c>
      <c r="J31" s="20"/>
      <c r="K31" s="16">
        <v>3125.2051820000001</v>
      </c>
      <c r="L31" s="16">
        <v>11202.730659999992</v>
      </c>
      <c r="M31" s="53" t="s">
        <v>7</v>
      </c>
      <c r="N31" s="48">
        <f t="shared" si="13"/>
        <v>3.37</v>
      </c>
      <c r="O31" s="48">
        <f t="shared" si="14"/>
        <v>4.04</v>
      </c>
      <c r="P31" s="53" t="s">
        <v>7</v>
      </c>
      <c r="Q31" s="48">
        <f t="shared" si="15"/>
        <v>35.64</v>
      </c>
      <c r="R31" s="48">
        <f t="shared" si="16"/>
        <v>33.83</v>
      </c>
      <c r="S31" s="55"/>
      <c r="T31" s="55"/>
      <c r="U31" s="55"/>
      <c r="W31" s="91"/>
      <c r="X31" s="91"/>
      <c r="Y31" s="91"/>
    </row>
    <row r="32" spans="1:25" ht="21" x14ac:dyDescent="0.5">
      <c r="B32" s="4" t="s">
        <v>29</v>
      </c>
      <c r="C32" s="3" t="s">
        <v>6</v>
      </c>
      <c r="D32" s="20"/>
      <c r="E32" s="16">
        <v>49062.902158999997</v>
      </c>
      <c r="F32" s="13">
        <v>173529.99776809182</v>
      </c>
      <c r="G32" s="20"/>
      <c r="H32" s="16">
        <v>65771.751978</v>
      </c>
      <c r="I32" s="13">
        <v>231037.5880705821</v>
      </c>
      <c r="J32" s="20"/>
      <c r="K32" s="16">
        <v>43904.972456000003</v>
      </c>
      <c r="L32" s="16">
        <v>157376.08842000004</v>
      </c>
      <c r="M32" s="53" t="s">
        <v>7</v>
      </c>
      <c r="N32" s="48">
        <f t="shared" si="13"/>
        <v>-25.4</v>
      </c>
      <c r="O32" s="48">
        <f t="shared" si="14"/>
        <v>-24.89</v>
      </c>
      <c r="P32" s="53" t="s">
        <v>7</v>
      </c>
      <c r="Q32" s="48">
        <f t="shared" si="15"/>
        <v>11.75</v>
      </c>
      <c r="R32" s="48">
        <f t="shared" si="16"/>
        <v>10.26</v>
      </c>
      <c r="S32" s="55"/>
      <c r="T32" s="55"/>
      <c r="U32" s="55"/>
      <c r="W32" s="91"/>
      <c r="X32" s="91"/>
      <c r="Y32" s="91"/>
    </row>
    <row r="33" spans="1:25" ht="21" x14ac:dyDescent="0.5">
      <c r="B33" s="4"/>
      <c r="C33" s="3"/>
      <c r="D33" s="20"/>
      <c r="E33" s="16"/>
      <c r="F33" s="13"/>
      <c r="G33" s="20"/>
      <c r="H33" s="16"/>
      <c r="I33" s="16"/>
      <c r="J33" s="15"/>
      <c r="K33" s="16"/>
      <c r="L33" s="16"/>
      <c r="M33" s="49"/>
      <c r="N33" s="48"/>
      <c r="O33" s="48"/>
      <c r="P33" s="49"/>
      <c r="Q33" s="48"/>
      <c r="R33" s="48"/>
      <c r="S33" s="55"/>
      <c r="T33" s="55"/>
      <c r="U33" s="55"/>
      <c r="W33" s="91"/>
      <c r="X33" s="91"/>
      <c r="Y33" s="91"/>
    </row>
    <row r="34" spans="1:25" ht="21" x14ac:dyDescent="0.5">
      <c r="A34" s="2" t="s">
        <v>30</v>
      </c>
      <c r="B34" s="4" t="s">
        <v>31</v>
      </c>
      <c r="C34" s="3"/>
      <c r="D34" s="20"/>
      <c r="E34" s="16">
        <f t="shared" ref="E34:F34" si="18">SUM(E35,E46,E47)</f>
        <v>90139.60487499999</v>
      </c>
      <c r="F34" s="16">
        <f t="shared" si="18"/>
        <v>318782.27708466182</v>
      </c>
      <c r="G34" s="20"/>
      <c r="H34" s="16">
        <f t="shared" ref="H34:I34" si="19">SUM(H35,H46,H47)</f>
        <v>87458.412016000002</v>
      </c>
      <c r="I34" s="16">
        <f t="shared" si="19"/>
        <v>307091.3907241819</v>
      </c>
      <c r="J34" s="20"/>
      <c r="K34" s="16">
        <f t="shared" ref="K34:L34" si="20">SUM(K35,K46,K47)</f>
        <v>56305.469584999992</v>
      </c>
      <c r="L34" s="16">
        <f t="shared" si="20"/>
        <v>201830.67584000001</v>
      </c>
      <c r="M34" s="53"/>
      <c r="N34" s="48">
        <f t="shared" ref="N34:N47" si="21">ROUND(E34/H34*100-100,2)</f>
        <v>3.07</v>
      </c>
      <c r="O34" s="48">
        <f t="shared" ref="O34:O47" si="22">ROUND(F34/I34*100-100,2)</f>
        <v>3.81</v>
      </c>
      <c r="P34" s="53"/>
      <c r="Q34" s="48">
        <f t="shared" ref="Q34:Q47" si="23">ROUND(E34/K34*100-100,2)</f>
        <v>60.09</v>
      </c>
      <c r="R34" s="48">
        <f t="shared" ref="R34:R47" si="24">ROUND(F34/L34*100-100,2)</f>
        <v>57.95</v>
      </c>
      <c r="S34" s="55"/>
      <c r="T34" s="55"/>
      <c r="U34" s="55"/>
      <c r="W34" s="91"/>
      <c r="X34" s="91"/>
      <c r="Y34" s="91"/>
    </row>
    <row r="35" spans="1:25" ht="21" x14ac:dyDescent="0.5">
      <c r="B35" s="4" t="s">
        <v>32</v>
      </c>
      <c r="C35" s="3" t="s">
        <v>6</v>
      </c>
      <c r="D35" s="20"/>
      <c r="E35" s="16">
        <f t="shared" ref="E35:F35" si="25">SUM(E36,E40,E44,E45)</f>
        <v>86275.023000999994</v>
      </c>
      <c r="F35" s="16">
        <f t="shared" si="25"/>
        <v>305110.0250969624</v>
      </c>
      <c r="G35" s="20"/>
      <c r="H35" s="16">
        <f t="shared" ref="H35:I35" si="26">SUM(H36,H40,H44,H45)</f>
        <v>77290.800967000003</v>
      </c>
      <c r="I35" s="16">
        <f t="shared" si="26"/>
        <v>271395.06867958209</v>
      </c>
      <c r="J35" s="20"/>
      <c r="K35" s="16">
        <f t="shared" ref="K35:L35" si="27">SUM(K36,K40,K44,K45)</f>
        <v>53776.174393999994</v>
      </c>
      <c r="L35" s="16">
        <f t="shared" si="27"/>
        <v>192761.56315000003</v>
      </c>
      <c r="M35" s="53" t="s">
        <v>7</v>
      </c>
      <c r="N35" s="48">
        <f t="shared" si="21"/>
        <v>11.62</v>
      </c>
      <c r="O35" s="48">
        <f t="shared" si="22"/>
        <v>12.42</v>
      </c>
      <c r="P35" s="53" t="s">
        <v>7</v>
      </c>
      <c r="Q35" s="48">
        <f t="shared" si="23"/>
        <v>60.43</v>
      </c>
      <c r="R35" s="48">
        <f t="shared" si="24"/>
        <v>58.28</v>
      </c>
      <c r="S35" s="55"/>
      <c r="T35" s="55"/>
      <c r="U35" s="55"/>
      <c r="W35" s="91"/>
      <c r="X35" s="91"/>
      <c r="Y35" s="91"/>
    </row>
    <row r="36" spans="1:25" ht="21" x14ac:dyDescent="0.5">
      <c r="B36" s="4" t="s">
        <v>33</v>
      </c>
      <c r="C36" s="3" t="s">
        <v>6</v>
      </c>
      <c r="D36" s="20"/>
      <c r="E36" s="16">
        <f t="shared" ref="E36:F36" si="28">SUM(E37:E39)</f>
        <v>14404.379197</v>
      </c>
      <c r="F36" s="16">
        <f t="shared" si="28"/>
        <v>50921.835455340894</v>
      </c>
      <c r="G36" s="20"/>
      <c r="H36" s="16">
        <f t="shared" ref="H36:I36" si="29">SUM(H37:H39)</f>
        <v>11998.142244000001</v>
      </c>
      <c r="I36" s="16">
        <f t="shared" si="29"/>
        <v>42168.225905793559</v>
      </c>
      <c r="J36" s="20"/>
      <c r="K36" s="16">
        <f t="shared" ref="K36:L36" si="30">SUM(K37:K39)</f>
        <v>9430.9701650000006</v>
      </c>
      <c r="L36" s="16">
        <f t="shared" si="30"/>
        <v>33803.42</v>
      </c>
      <c r="M36" s="53" t="s">
        <v>7</v>
      </c>
      <c r="N36" s="48">
        <f t="shared" si="21"/>
        <v>20.059999999999999</v>
      </c>
      <c r="O36" s="48">
        <f t="shared" si="22"/>
        <v>20.76</v>
      </c>
      <c r="P36" s="53" t="s">
        <v>7</v>
      </c>
      <c r="Q36" s="48">
        <f t="shared" si="23"/>
        <v>52.73</v>
      </c>
      <c r="R36" s="48">
        <f t="shared" si="24"/>
        <v>50.64</v>
      </c>
      <c r="S36" s="55"/>
      <c r="T36" s="55"/>
      <c r="U36" s="55"/>
      <c r="W36" s="91"/>
      <c r="X36" s="91"/>
      <c r="Y36" s="91"/>
    </row>
    <row r="37" spans="1:25" ht="21" x14ac:dyDescent="0.5">
      <c r="B37" s="4" t="s">
        <v>34</v>
      </c>
      <c r="C37" s="3" t="s">
        <v>6</v>
      </c>
      <c r="D37" s="20"/>
      <c r="E37" s="16">
        <v>7030.7507910000004</v>
      </c>
      <c r="F37" s="13">
        <v>24857.710322912757</v>
      </c>
      <c r="G37" s="20"/>
      <c r="H37" s="16">
        <v>2602.329753</v>
      </c>
      <c r="I37" s="13">
        <v>9152.3018411146313</v>
      </c>
      <c r="J37" s="20"/>
      <c r="K37" s="16">
        <v>2580.838968</v>
      </c>
      <c r="L37" s="16">
        <v>9250.3066999999992</v>
      </c>
      <c r="M37" s="53" t="s">
        <v>7</v>
      </c>
      <c r="N37" s="48">
        <f t="shared" si="21"/>
        <v>170.17</v>
      </c>
      <c r="O37" s="48">
        <f t="shared" si="22"/>
        <v>171.6</v>
      </c>
      <c r="P37" s="53" t="s">
        <v>7</v>
      </c>
      <c r="Q37" s="48">
        <f t="shared" si="23"/>
        <v>172.42</v>
      </c>
      <c r="R37" s="48">
        <f t="shared" si="24"/>
        <v>168.72</v>
      </c>
      <c r="S37" s="55"/>
      <c r="T37" s="55"/>
      <c r="U37" s="55"/>
      <c r="W37" s="91"/>
      <c r="X37" s="91"/>
      <c r="Y37" s="91"/>
    </row>
    <row r="38" spans="1:25" ht="21" x14ac:dyDescent="0.5">
      <c r="B38" s="4" t="s">
        <v>35</v>
      </c>
      <c r="C38" s="3" t="s">
        <v>6</v>
      </c>
      <c r="D38" s="20"/>
      <c r="E38" s="16">
        <v>7309.4166489999998</v>
      </c>
      <c r="F38" s="13">
        <v>25837.162999497123</v>
      </c>
      <c r="G38" s="20"/>
      <c r="H38" s="16">
        <v>9335.4046870000002</v>
      </c>
      <c r="I38" s="13">
        <v>32803.4160466057</v>
      </c>
      <c r="J38" s="20"/>
      <c r="K38" s="16">
        <v>6809.4837950000001</v>
      </c>
      <c r="L38" s="16">
        <v>24407.460019999999</v>
      </c>
      <c r="M38" s="53" t="s">
        <v>7</v>
      </c>
      <c r="N38" s="48">
        <f t="shared" si="21"/>
        <v>-21.7</v>
      </c>
      <c r="O38" s="48">
        <f t="shared" si="22"/>
        <v>-21.24</v>
      </c>
      <c r="P38" s="53" t="s">
        <v>7</v>
      </c>
      <c r="Q38" s="48">
        <f t="shared" si="23"/>
        <v>7.34</v>
      </c>
      <c r="R38" s="48">
        <f t="shared" si="24"/>
        <v>5.86</v>
      </c>
      <c r="S38" s="55"/>
      <c r="T38" s="55"/>
      <c r="U38" s="55"/>
      <c r="W38" s="91"/>
      <c r="X38" s="91"/>
      <c r="Y38" s="91"/>
    </row>
    <row r="39" spans="1:25" ht="21" x14ac:dyDescent="0.5">
      <c r="B39" s="4" t="s">
        <v>36</v>
      </c>
      <c r="C39" s="3" t="s">
        <v>6</v>
      </c>
      <c r="D39" s="20"/>
      <c r="E39" s="16">
        <v>64.211757000000006</v>
      </c>
      <c r="F39" s="13">
        <v>226.96213293101076</v>
      </c>
      <c r="G39" s="20"/>
      <c r="H39" s="16">
        <v>60.407803999999999</v>
      </c>
      <c r="I39" s="13">
        <v>212.50801807322497</v>
      </c>
      <c r="J39" s="20"/>
      <c r="K39" s="16">
        <v>40.647402</v>
      </c>
      <c r="L39" s="16">
        <v>145.65328000000011</v>
      </c>
      <c r="M39" s="53" t="s">
        <v>7</v>
      </c>
      <c r="N39" s="48">
        <f>ROUND(E39/H39*100-100,2)</f>
        <v>6.3</v>
      </c>
      <c r="O39" s="48">
        <f t="shared" si="22"/>
        <v>6.8</v>
      </c>
      <c r="P39" s="53" t="s">
        <v>7</v>
      </c>
      <c r="Q39" s="48">
        <f t="shared" si="23"/>
        <v>57.97</v>
      </c>
      <c r="R39" s="48">
        <f t="shared" si="24"/>
        <v>55.82</v>
      </c>
      <c r="S39" s="55"/>
      <c r="T39" s="55"/>
      <c r="U39" s="55"/>
      <c r="W39" s="91"/>
      <c r="X39" s="91"/>
      <c r="Y39" s="91"/>
    </row>
    <row r="40" spans="1:25" ht="21" x14ac:dyDescent="0.5">
      <c r="B40" s="4" t="s">
        <v>37</v>
      </c>
      <c r="C40" s="3" t="s">
        <v>6</v>
      </c>
      <c r="D40" s="20"/>
      <c r="E40" s="16">
        <f t="shared" ref="E40:L40" si="31">SUM(E41:E43)</f>
        <v>62982.411446999999</v>
      </c>
      <c r="F40" s="16">
        <f t="shared" si="31"/>
        <v>222757.68463624507</v>
      </c>
      <c r="G40" s="20"/>
      <c r="H40" s="16">
        <f t="shared" si="31"/>
        <v>54096.270799000005</v>
      </c>
      <c r="I40" s="16">
        <f t="shared" si="31"/>
        <v>189899.53845935725</v>
      </c>
      <c r="J40" s="20"/>
      <c r="K40" s="16">
        <f t="shared" si="31"/>
        <v>36770.291475999999</v>
      </c>
      <c r="L40" s="16">
        <f t="shared" si="31"/>
        <v>131805.03867000001</v>
      </c>
      <c r="M40" s="53" t="s">
        <v>7</v>
      </c>
      <c r="N40" s="48">
        <f t="shared" si="21"/>
        <v>16.43</v>
      </c>
      <c r="O40" s="48">
        <f t="shared" si="22"/>
        <v>17.3</v>
      </c>
      <c r="P40" s="53" t="s">
        <v>7</v>
      </c>
      <c r="Q40" s="48">
        <f t="shared" si="23"/>
        <v>71.290000000000006</v>
      </c>
      <c r="R40" s="48">
        <f t="shared" si="24"/>
        <v>69.010000000000005</v>
      </c>
      <c r="S40" s="55"/>
      <c r="T40" s="55"/>
      <c r="U40" s="55"/>
      <c r="W40" s="91"/>
      <c r="X40" s="91"/>
      <c r="Y40" s="91"/>
    </row>
    <row r="41" spans="1:25" ht="21" x14ac:dyDescent="0.5">
      <c r="B41" s="4" t="s">
        <v>34</v>
      </c>
      <c r="C41" s="3" t="s">
        <v>6</v>
      </c>
      <c r="D41" s="20"/>
      <c r="E41" s="16">
        <v>12819.866704</v>
      </c>
      <c r="F41" s="13">
        <v>45334.225961839104</v>
      </c>
      <c r="G41" s="20"/>
      <c r="H41" s="16">
        <v>14471.440431000001</v>
      </c>
      <c r="I41" s="13">
        <v>50780.538187435712</v>
      </c>
      <c r="J41" s="20"/>
      <c r="K41" s="16">
        <v>8180.4226719999997</v>
      </c>
      <c r="L41" s="16">
        <v>29326.05356</v>
      </c>
      <c r="M41" s="53" t="s">
        <v>7</v>
      </c>
      <c r="N41" s="48">
        <f t="shared" si="21"/>
        <v>-11.41</v>
      </c>
      <c r="O41" s="48">
        <f t="shared" si="22"/>
        <v>-10.73</v>
      </c>
      <c r="P41" s="53" t="s">
        <v>7</v>
      </c>
      <c r="Q41" s="48">
        <f t="shared" si="23"/>
        <v>56.71</v>
      </c>
      <c r="R41" s="48">
        <f t="shared" si="24"/>
        <v>54.59</v>
      </c>
      <c r="S41" s="55"/>
      <c r="T41" s="55"/>
      <c r="U41" s="55"/>
      <c r="W41" s="91"/>
      <c r="X41" s="91"/>
      <c r="Y41" s="91"/>
    </row>
    <row r="42" spans="1:25" ht="21" x14ac:dyDescent="0.5">
      <c r="B42" s="4" t="s">
        <v>35</v>
      </c>
      <c r="C42" s="3" t="s">
        <v>6</v>
      </c>
      <c r="D42" s="20"/>
      <c r="E42" s="16">
        <v>48307.820270999997</v>
      </c>
      <c r="F42" s="13">
        <v>170865.37681959601</v>
      </c>
      <c r="G42" s="20"/>
      <c r="H42" s="16">
        <v>38227.66171</v>
      </c>
      <c r="I42" s="13">
        <v>134211.23458204253</v>
      </c>
      <c r="J42" s="20"/>
      <c r="K42" s="16">
        <v>27580.253262999999</v>
      </c>
      <c r="L42" s="16">
        <v>98859.489159999997</v>
      </c>
      <c r="M42" s="53" t="s">
        <v>7</v>
      </c>
      <c r="N42" s="48">
        <f t="shared" si="21"/>
        <v>26.37</v>
      </c>
      <c r="O42" s="48">
        <f t="shared" si="22"/>
        <v>27.31</v>
      </c>
      <c r="P42" s="53" t="s">
        <v>7</v>
      </c>
      <c r="Q42" s="48">
        <f t="shared" si="23"/>
        <v>75.150000000000006</v>
      </c>
      <c r="R42" s="48">
        <f t="shared" si="24"/>
        <v>72.84</v>
      </c>
      <c r="S42" s="55"/>
      <c r="T42" s="55"/>
      <c r="U42" s="55"/>
      <c r="W42" s="91"/>
      <c r="X42" s="91"/>
      <c r="Y42" s="91"/>
    </row>
    <row r="43" spans="1:25" ht="21" x14ac:dyDescent="0.5">
      <c r="B43" s="4" t="s">
        <v>36</v>
      </c>
      <c r="C43" s="3" t="s">
        <v>6</v>
      </c>
      <c r="D43" s="20"/>
      <c r="E43" s="16">
        <v>1854.7244720000001</v>
      </c>
      <c r="F43" s="13">
        <v>6558.0818548099596</v>
      </c>
      <c r="G43" s="20"/>
      <c r="H43" s="16">
        <v>1397.1686580000001</v>
      </c>
      <c r="I43" s="13">
        <v>4907.7656898790274</v>
      </c>
      <c r="J43" s="20"/>
      <c r="K43" s="16">
        <v>1009.615541</v>
      </c>
      <c r="L43" s="16">
        <v>3619.4959500000004</v>
      </c>
      <c r="M43" s="53" t="s">
        <v>7</v>
      </c>
      <c r="N43" s="48">
        <f t="shared" si="21"/>
        <v>32.75</v>
      </c>
      <c r="O43" s="48">
        <f t="shared" si="22"/>
        <v>33.630000000000003</v>
      </c>
      <c r="P43" s="53" t="s">
        <v>7</v>
      </c>
      <c r="Q43" s="48">
        <f t="shared" ref="Q43" si="32">ROUND(E43/K43*100-100,2)</f>
        <v>83.71</v>
      </c>
      <c r="R43" s="48">
        <f t="shared" ref="R43" si="33">ROUND(F43/L43*100-100,2)</f>
        <v>81.19</v>
      </c>
      <c r="S43" s="55"/>
      <c r="T43" s="55"/>
      <c r="U43" s="55"/>
      <c r="W43" s="91"/>
      <c r="X43" s="91"/>
      <c r="Y43" s="91"/>
    </row>
    <row r="44" spans="1:25" ht="21" x14ac:dyDescent="0.5">
      <c r="B44" s="4" t="s">
        <v>38</v>
      </c>
      <c r="C44" s="3" t="s">
        <v>6</v>
      </c>
      <c r="D44" s="20"/>
      <c r="E44" s="16">
        <v>8148.6783290000003</v>
      </c>
      <c r="F44" s="13">
        <v>28814.723125787026</v>
      </c>
      <c r="G44" s="20"/>
      <c r="H44" s="16">
        <v>9421.3701689999998</v>
      </c>
      <c r="I44" s="13">
        <v>33095.500095003415</v>
      </c>
      <c r="J44" s="20"/>
      <c r="K44" s="16">
        <v>6742.4178099999999</v>
      </c>
      <c r="L44" s="16">
        <v>24168.580070000004</v>
      </c>
      <c r="M44" s="53" t="s">
        <v>7</v>
      </c>
      <c r="N44" s="48">
        <f t="shared" si="21"/>
        <v>-13.51</v>
      </c>
      <c r="O44" s="48">
        <f t="shared" si="22"/>
        <v>-12.93</v>
      </c>
      <c r="P44" s="53" t="s">
        <v>7</v>
      </c>
      <c r="Q44" s="48">
        <f t="shared" si="23"/>
        <v>20.86</v>
      </c>
      <c r="R44" s="48">
        <f t="shared" si="24"/>
        <v>19.22</v>
      </c>
      <c r="S44" s="55"/>
      <c r="T44" s="55"/>
      <c r="U44" s="55"/>
      <c r="W44" s="91"/>
      <c r="X44" s="91"/>
      <c r="Y44" s="91"/>
    </row>
    <row r="45" spans="1:25" ht="21" x14ac:dyDescent="0.5">
      <c r="B45" s="4" t="s">
        <v>39</v>
      </c>
      <c r="C45" s="3" t="s">
        <v>6</v>
      </c>
      <c r="D45" s="20"/>
      <c r="E45" s="16">
        <v>739.55402800000002</v>
      </c>
      <c r="F45" s="13">
        <v>2615.7818795893572</v>
      </c>
      <c r="G45" s="20"/>
      <c r="H45" s="16">
        <v>1775.0177550000001</v>
      </c>
      <c r="I45" s="13">
        <v>6231.804219427876</v>
      </c>
      <c r="J45" s="20"/>
      <c r="K45" s="16">
        <v>832.49494300000003</v>
      </c>
      <c r="L45" s="16">
        <v>2984.52441</v>
      </c>
      <c r="M45" s="53" t="s">
        <v>7</v>
      </c>
      <c r="N45" s="48">
        <f t="shared" si="21"/>
        <v>-58.34</v>
      </c>
      <c r="O45" s="48">
        <f t="shared" si="22"/>
        <v>-58.03</v>
      </c>
      <c r="P45" s="53" t="s">
        <v>7</v>
      </c>
      <c r="Q45" s="48">
        <f t="shared" si="23"/>
        <v>-11.16</v>
      </c>
      <c r="R45" s="48">
        <f t="shared" si="24"/>
        <v>-12.36</v>
      </c>
      <c r="S45" s="55"/>
      <c r="T45" s="55"/>
      <c r="U45" s="55"/>
      <c r="W45" s="91"/>
      <c r="X45" s="91"/>
      <c r="Y45" s="91"/>
    </row>
    <row r="46" spans="1:25" ht="21" x14ac:dyDescent="0.5">
      <c r="B46" s="4" t="s">
        <v>40</v>
      </c>
      <c r="C46" s="3" t="s">
        <v>6</v>
      </c>
      <c r="D46" s="20"/>
      <c r="E46" s="16">
        <v>2329.842189</v>
      </c>
      <c r="F46" s="13">
        <v>8244.558637392025</v>
      </c>
      <c r="G46" s="20"/>
      <c r="H46" s="16">
        <v>3277.3990170000002</v>
      </c>
      <c r="I46" s="13">
        <v>11533.810420970374</v>
      </c>
      <c r="J46" s="20"/>
      <c r="K46" s="16">
        <v>1514.9834490000001</v>
      </c>
      <c r="L46" s="16">
        <v>5433.1703600000001</v>
      </c>
      <c r="M46" s="53" t="s">
        <v>7</v>
      </c>
      <c r="N46" s="48">
        <f t="shared" si="21"/>
        <v>-28.91</v>
      </c>
      <c r="O46" s="48">
        <f t="shared" si="22"/>
        <v>-28.52</v>
      </c>
      <c r="P46" s="53" t="s">
        <v>7</v>
      </c>
      <c r="Q46" s="48">
        <f t="shared" ref="Q46" si="34">ROUND(E46/K46*100-100,2)</f>
        <v>53.79</v>
      </c>
      <c r="R46" s="48">
        <f t="shared" ref="R46" si="35">ROUND(F46/L46*100-100,2)</f>
        <v>51.74</v>
      </c>
      <c r="S46" s="55"/>
      <c r="T46" s="55"/>
      <c r="U46" s="55"/>
      <c r="W46" s="91"/>
      <c r="X46" s="91"/>
      <c r="Y46" s="91"/>
    </row>
    <row r="47" spans="1:25" ht="21" x14ac:dyDescent="0.5">
      <c r="B47" s="4" t="s">
        <v>41</v>
      </c>
      <c r="C47" s="3" t="s">
        <v>6</v>
      </c>
      <c r="D47" s="20"/>
      <c r="E47" s="16">
        <v>1534.739685</v>
      </c>
      <c r="F47" s="13">
        <v>5427.6933503074251</v>
      </c>
      <c r="G47" s="20"/>
      <c r="H47" s="16">
        <v>6890.2120320000004</v>
      </c>
      <c r="I47" s="13">
        <v>24162.511623629442</v>
      </c>
      <c r="J47" s="20"/>
      <c r="K47" s="16">
        <v>1014.311742</v>
      </c>
      <c r="L47" s="16">
        <v>3635.9423300000012</v>
      </c>
      <c r="M47" s="53" t="s">
        <v>7</v>
      </c>
      <c r="N47" s="48">
        <f t="shared" si="21"/>
        <v>-77.73</v>
      </c>
      <c r="O47" s="48">
        <f t="shared" si="22"/>
        <v>-77.540000000000006</v>
      </c>
      <c r="P47" s="53" t="s">
        <v>7</v>
      </c>
      <c r="Q47" s="48">
        <f t="shared" si="23"/>
        <v>51.31</v>
      </c>
      <c r="R47" s="48">
        <f t="shared" si="24"/>
        <v>49.28</v>
      </c>
      <c r="S47" s="55"/>
      <c r="T47" s="55"/>
      <c r="U47" s="55"/>
      <c r="W47" s="91"/>
      <c r="X47" s="91"/>
      <c r="Y47" s="91"/>
    </row>
    <row r="48" spans="1:25" ht="21" x14ac:dyDescent="0.5">
      <c r="A48" s="56"/>
      <c r="B48" s="57"/>
      <c r="C48" s="58"/>
      <c r="D48" s="59"/>
      <c r="E48" s="60"/>
      <c r="F48" s="59"/>
      <c r="G48" s="59"/>
      <c r="H48" s="60"/>
      <c r="I48" s="59"/>
      <c r="J48" s="61"/>
      <c r="K48" s="62"/>
      <c r="L48" s="61"/>
      <c r="M48" s="63"/>
      <c r="N48" s="64"/>
      <c r="O48" s="64"/>
      <c r="P48" s="65"/>
      <c r="Q48" s="63"/>
      <c r="R48" s="63"/>
      <c r="S48" s="54"/>
      <c r="T48" s="55"/>
      <c r="U48" s="55"/>
      <c r="W48" s="91"/>
      <c r="X48" s="91"/>
      <c r="Y48" s="91"/>
    </row>
    <row r="49" spans="1:25" x14ac:dyDescent="0.45">
      <c r="A49" s="66"/>
      <c r="B49" s="4"/>
      <c r="C49" s="51"/>
      <c r="D49" s="12"/>
      <c r="E49" s="67"/>
      <c r="F49" s="12"/>
      <c r="G49" s="12"/>
      <c r="H49" s="67"/>
      <c r="I49" s="12"/>
      <c r="J49" s="68"/>
      <c r="K49" s="69"/>
      <c r="L49" s="68"/>
      <c r="M49" s="70"/>
      <c r="P49" s="70" t="s">
        <v>42</v>
      </c>
      <c r="Q49" s="70"/>
      <c r="R49" s="70"/>
      <c r="S49" s="34"/>
      <c r="T49" s="35"/>
      <c r="U49" s="35"/>
      <c r="W49" s="91"/>
      <c r="X49" s="91"/>
      <c r="Y49" s="91"/>
    </row>
    <row r="50" spans="1:25" x14ac:dyDescent="0.45">
      <c r="A50" s="66"/>
      <c r="B50" s="71"/>
      <c r="C50" s="71"/>
      <c r="D50" s="71"/>
      <c r="E50" s="67"/>
      <c r="F50" s="12"/>
      <c r="G50" s="12"/>
      <c r="H50" s="67"/>
      <c r="I50" s="12"/>
      <c r="J50" s="68"/>
      <c r="K50" s="69"/>
      <c r="L50" s="68"/>
      <c r="M50" s="70"/>
      <c r="P50" s="70"/>
      <c r="Q50" s="70"/>
      <c r="R50" s="70"/>
      <c r="S50" s="34"/>
      <c r="T50" s="35"/>
      <c r="U50" s="35"/>
      <c r="W50" s="91"/>
      <c r="X50" s="91"/>
      <c r="Y50" s="91"/>
    </row>
    <row r="51" spans="1:25" x14ac:dyDescent="0.45">
      <c r="A51" s="92" t="s">
        <v>103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34"/>
      <c r="T51" s="35"/>
      <c r="U51" s="35"/>
      <c r="W51" s="91"/>
      <c r="X51" s="91"/>
      <c r="Y51" s="91"/>
    </row>
    <row r="52" spans="1:25" x14ac:dyDescent="0.45">
      <c r="I52" s="1"/>
      <c r="O52" s="23" t="s">
        <v>74</v>
      </c>
      <c r="S52" s="34"/>
      <c r="T52" s="35"/>
      <c r="U52" s="35"/>
      <c r="W52" s="91"/>
      <c r="X52" s="91"/>
      <c r="Y52" s="91"/>
    </row>
    <row r="53" spans="1:25" x14ac:dyDescent="0.45">
      <c r="O53" s="23" t="s">
        <v>99</v>
      </c>
      <c r="S53" s="34"/>
      <c r="T53" s="35"/>
      <c r="U53" s="35"/>
      <c r="W53" s="91"/>
      <c r="X53" s="91"/>
      <c r="Y53" s="91"/>
    </row>
    <row r="54" spans="1:25" x14ac:dyDescent="0.45">
      <c r="A54" s="18"/>
      <c r="B54" s="105" t="s">
        <v>65</v>
      </c>
      <c r="C54" s="6" t="s">
        <v>62</v>
      </c>
      <c r="D54" s="93" t="s">
        <v>104</v>
      </c>
      <c r="E54" s="94"/>
      <c r="F54" s="95"/>
      <c r="G54" s="93" t="s">
        <v>108</v>
      </c>
      <c r="H54" s="94"/>
      <c r="I54" s="95"/>
      <c r="J54" s="24" t="s">
        <v>105</v>
      </c>
      <c r="K54" s="25"/>
      <c r="L54" s="26"/>
      <c r="M54" s="27"/>
      <c r="N54" s="28" t="s">
        <v>106</v>
      </c>
      <c r="O54" s="29"/>
      <c r="P54" s="30"/>
      <c r="Q54" s="30"/>
      <c r="R54" s="31" t="s">
        <v>100</v>
      </c>
      <c r="S54" s="34"/>
      <c r="T54" s="35"/>
      <c r="U54" s="35"/>
      <c r="W54" s="91"/>
      <c r="X54" s="91"/>
      <c r="Y54" s="91"/>
    </row>
    <row r="55" spans="1:25" x14ac:dyDescent="0.45">
      <c r="A55" s="9" t="s">
        <v>1</v>
      </c>
      <c r="B55" s="106"/>
      <c r="C55" s="3" t="s">
        <v>63</v>
      </c>
      <c r="D55" s="8" t="s">
        <v>64</v>
      </c>
      <c r="E55" s="99" t="s">
        <v>68</v>
      </c>
      <c r="F55" s="100"/>
      <c r="G55" s="8"/>
      <c r="H55" s="99" t="s">
        <v>68</v>
      </c>
      <c r="I55" s="100"/>
      <c r="J55" s="33"/>
      <c r="K55" s="99" t="s">
        <v>68</v>
      </c>
      <c r="L55" s="100"/>
      <c r="M55" s="96" t="s">
        <v>109</v>
      </c>
      <c r="N55" s="97"/>
      <c r="O55" s="98"/>
      <c r="P55" s="96" t="s">
        <v>107</v>
      </c>
      <c r="Q55" s="97"/>
      <c r="R55" s="97"/>
      <c r="S55" s="34"/>
      <c r="T55" s="35"/>
      <c r="U55" s="35"/>
      <c r="W55" s="91"/>
      <c r="X55" s="91"/>
      <c r="Y55" s="91"/>
    </row>
    <row r="56" spans="1:25" x14ac:dyDescent="0.45">
      <c r="A56" s="36" t="s">
        <v>2</v>
      </c>
      <c r="B56" s="106"/>
      <c r="C56" s="3" t="s">
        <v>66</v>
      </c>
      <c r="D56" s="37" t="s">
        <v>67</v>
      </c>
      <c r="E56" s="101"/>
      <c r="F56" s="102"/>
      <c r="G56" s="37" t="s">
        <v>67</v>
      </c>
      <c r="H56" s="101"/>
      <c r="I56" s="102"/>
      <c r="J56" s="38" t="s">
        <v>67</v>
      </c>
      <c r="K56" s="101"/>
      <c r="L56" s="102"/>
      <c r="M56" s="38" t="s">
        <v>67</v>
      </c>
      <c r="N56" s="96" t="s">
        <v>68</v>
      </c>
      <c r="O56" s="98"/>
      <c r="P56" s="38" t="s">
        <v>67</v>
      </c>
      <c r="Q56" s="96" t="s">
        <v>68</v>
      </c>
      <c r="R56" s="97"/>
      <c r="S56" s="34"/>
      <c r="T56" s="35"/>
      <c r="U56" s="35"/>
      <c r="W56" s="91"/>
      <c r="X56" s="91"/>
      <c r="Y56" s="91"/>
    </row>
    <row r="57" spans="1:25" x14ac:dyDescent="0.45">
      <c r="A57" s="40"/>
      <c r="B57" s="107"/>
      <c r="C57" s="11" t="s">
        <v>69</v>
      </c>
      <c r="D57" s="10"/>
      <c r="E57" s="41" t="s">
        <v>70</v>
      </c>
      <c r="F57" s="42" t="s">
        <v>71</v>
      </c>
      <c r="G57" s="10"/>
      <c r="H57" s="41" t="s">
        <v>70</v>
      </c>
      <c r="I57" s="42" t="s">
        <v>71</v>
      </c>
      <c r="J57" s="43"/>
      <c r="K57" s="41" t="s">
        <v>70</v>
      </c>
      <c r="L57" s="42" t="s">
        <v>72</v>
      </c>
      <c r="M57" s="43"/>
      <c r="N57" s="44" t="s">
        <v>73</v>
      </c>
      <c r="O57" s="45" t="s">
        <v>72</v>
      </c>
      <c r="P57" s="46"/>
      <c r="Q57" s="43" t="s">
        <v>73</v>
      </c>
      <c r="R57" s="47" t="s">
        <v>72</v>
      </c>
      <c r="S57" s="34"/>
      <c r="T57" s="35"/>
      <c r="U57" s="35"/>
      <c r="W57" s="91"/>
      <c r="X57" s="91"/>
      <c r="Y57" s="91"/>
    </row>
    <row r="58" spans="1:25" ht="21" x14ac:dyDescent="0.5">
      <c r="A58" s="4" t="s">
        <v>43</v>
      </c>
      <c r="B58" s="4" t="s">
        <v>44</v>
      </c>
      <c r="C58" s="3"/>
      <c r="D58" s="15"/>
      <c r="E58" s="16">
        <f t="shared" ref="E58:L58" si="36">SUM(E59:E63)</f>
        <v>337101.28047300002</v>
      </c>
      <c r="F58" s="16">
        <f t="shared" si="36"/>
        <v>1192666.6173188072</v>
      </c>
      <c r="G58" s="17"/>
      <c r="H58" s="16">
        <f t="shared" si="36"/>
        <v>382708.219713</v>
      </c>
      <c r="I58" s="16">
        <f t="shared" si="36"/>
        <v>1345796.7358167432</v>
      </c>
      <c r="J58" s="15"/>
      <c r="K58" s="16">
        <f t="shared" si="36"/>
        <v>389648.12845000008</v>
      </c>
      <c r="L58" s="16">
        <f t="shared" si="36"/>
        <v>1397643.3973299994</v>
      </c>
      <c r="M58" s="53"/>
      <c r="N58" s="48">
        <f t="shared" ref="N58:O58" si="37">ROUND(E58/H58*100-100,2)</f>
        <v>-11.92</v>
      </c>
      <c r="O58" s="48">
        <f t="shared" si="37"/>
        <v>-11.38</v>
      </c>
      <c r="P58" s="53"/>
      <c r="Q58" s="48">
        <f t="shared" ref="Q58:Q62" si="38">ROUND(E58/K58*100-100,2)</f>
        <v>-13.49</v>
      </c>
      <c r="R58" s="48">
        <f t="shared" ref="R58:R62" si="39">ROUND(F58/L58*100-100,2)</f>
        <v>-14.67</v>
      </c>
      <c r="S58" s="54"/>
      <c r="T58" s="55"/>
      <c r="U58" s="55"/>
      <c r="W58" s="91"/>
      <c r="X58" s="91"/>
      <c r="Y58" s="91"/>
    </row>
    <row r="59" spans="1:25" ht="21" x14ac:dyDescent="0.5">
      <c r="A59" s="4" t="s">
        <v>0</v>
      </c>
      <c r="B59" s="4" t="s">
        <v>45</v>
      </c>
      <c r="C59" s="3" t="s">
        <v>9</v>
      </c>
      <c r="D59" s="16">
        <v>654283.22481539985</v>
      </c>
      <c r="E59" s="16">
        <v>100299.922433</v>
      </c>
      <c r="F59" s="13">
        <v>355060.78383189696</v>
      </c>
      <c r="G59" s="16">
        <v>1233707.4090267001</v>
      </c>
      <c r="H59" s="16">
        <v>180489.387548</v>
      </c>
      <c r="I59" s="13">
        <v>634771.23715007119</v>
      </c>
      <c r="J59" s="16">
        <v>610068.24217800004</v>
      </c>
      <c r="K59" s="72">
        <v>95446.099371000004</v>
      </c>
      <c r="L59" s="72">
        <v>342145.81141999963</v>
      </c>
      <c r="M59" s="48">
        <f>ROUND(D59/G59*100-100,2)</f>
        <v>-46.97</v>
      </c>
      <c r="N59" s="48">
        <f t="shared" ref="N59:N62" si="40">ROUND(E59/H59*100-100,2)</f>
        <v>-44.43</v>
      </c>
      <c r="O59" s="48">
        <f t="shared" ref="O59:O62" si="41">ROUND(F59/I59*100-100,2)</f>
        <v>-44.06</v>
      </c>
      <c r="P59" s="48">
        <f>ROUND(D59/J59*100-100,2)</f>
        <v>7.25</v>
      </c>
      <c r="Q59" s="48">
        <f t="shared" si="38"/>
        <v>5.09</v>
      </c>
      <c r="R59" s="48">
        <f t="shared" si="39"/>
        <v>3.77</v>
      </c>
      <c r="S59" s="55"/>
      <c r="T59" s="55"/>
      <c r="U59" s="55"/>
      <c r="W59" s="91"/>
      <c r="X59" s="91"/>
      <c r="Y59" s="91"/>
    </row>
    <row r="60" spans="1:25" ht="21" x14ac:dyDescent="0.5">
      <c r="A60" s="4" t="s">
        <v>0</v>
      </c>
      <c r="B60" s="4" t="s">
        <v>46</v>
      </c>
      <c r="C60" s="3" t="s">
        <v>9</v>
      </c>
      <c r="D60" s="16">
        <v>982917.2341204104</v>
      </c>
      <c r="E60" s="16">
        <v>138204.676217</v>
      </c>
      <c r="F60" s="13">
        <v>488711.4074034692</v>
      </c>
      <c r="G60" s="16">
        <v>758383.53431034484</v>
      </c>
      <c r="H60" s="16">
        <v>113168.52593600001</v>
      </c>
      <c r="I60" s="13">
        <v>398317.69212159072</v>
      </c>
      <c r="J60" s="16">
        <v>1072643</v>
      </c>
      <c r="K60" s="72">
        <v>162679</v>
      </c>
      <c r="L60" s="72">
        <v>584042</v>
      </c>
      <c r="M60" s="48">
        <f>ROUND(D60/G60*100-100,2)</f>
        <v>29.61</v>
      </c>
      <c r="N60" s="48">
        <f t="shared" si="40"/>
        <v>22.12</v>
      </c>
      <c r="O60" s="48">
        <f t="shared" si="41"/>
        <v>22.69</v>
      </c>
      <c r="P60" s="48">
        <f>ROUND(D60/J60*100-100,2)</f>
        <v>-8.36</v>
      </c>
      <c r="Q60" s="48">
        <f t="shared" si="38"/>
        <v>-15.04</v>
      </c>
      <c r="R60" s="48">
        <f t="shared" si="39"/>
        <v>-16.32</v>
      </c>
      <c r="S60" s="55"/>
      <c r="T60" s="55"/>
      <c r="U60" s="55"/>
      <c r="W60" s="91"/>
      <c r="X60" s="91"/>
      <c r="Y60" s="91"/>
    </row>
    <row r="61" spans="1:25" ht="21" x14ac:dyDescent="0.5">
      <c r="A61" s="4"/>
      <c r="B61" s="4" t="s">
        <v>76</v>
      </c>
      <c r="C61" s="3" t="s">
        <v>6</v>
      </c>
      <c r="D61" s="53"/>
      <c r="E61" s="20">
        <v>78227.331716000001</v>
      </c>
      <c r="F61" s="13">
        <v>276842.5811083935</v>
      </c>
      <c r="G61" s="53"/>
      <c r="H61" s="16">
        <v>65727.793250000002</v>
      </c>
      <c r="I61" s="13">
        <v>230804.96319189298</v>
      </c>
      <c r="J61" s="53"/>
      <c r="K61" s="72">
        <v>106422.267523</v>
      </c>
      <c r="L61" s="72">
        <v>381489.98484999995</v>
      </c>
      <c r="M61" s="53" t="s">
        <v>7</v>
      </c>
      <c r="N61" s="48">
        <f t="shared" si="40"/>
        <v>19.02</v>
      </c>
      <c r="O61" s="48">
        <f t="shared" si="41"/>
        <v>19.95</v>
      </c>
      <c r="P61" s="53" t="s">
        <v>7</v>
      </c>
      <c r="Q61" s="48">
        <f t="shared" si="38"/>
        <v>-26.49</v>
      </c>
      <c r="R61" s="48">
        <f t="shared" si="39"/>
        <v>-27.43</v>
      </c>
      <c r="S61" s="55"/>
      <c r="T61" s="55"/>
      <c r="U61" s="55"/>
      <c r="W61" s="91"/>
      <c r="X61" s="91"/>
      <c r="Y61" s="91"/>
    </row>
    <row r="62" spans="1:25" ht="21" x14ac:dyDescent="0.5">
      <c r="A62" s="4"/>
      <c r="B62" s="4" t="s">
        <v>77</v>
      </c>
      <c r="C62" s="3" t="s">
        <v>6</v>
      </c>
      <c r="D62" s="53"/>
      <c r="E62" s="16">
        <v>20365.934673</v>
      </c>
      <c r="F62" s="13">
        <v>72039.778690235893</v>
      </c>
      <c r="G62" s="53"/>
      <c r="H62" s="16">
        <v>23320.973494000002</v>
      </c>
      <c r="I62" s="13">
        <v>81897.448154876212</v>
      </c>
      <c r="J62" s="53"/>
      <c r="K62" s="72">
        <v>25088.765872</v>
      </c>
      <c r="L62" s="72">
        <v>89922.616189999841</v>
      </c>
      <c r="M62" s="53" t="s">
        <v>7</v>
      </c>
      <c r="N62" s="48">
        <f t="shared" si="40"/>
        <v>-12.67</v>
      </c>
      <c r="O62" s="48">
        <f t="shared" si="41"/>
        <v>-12.04</v>
      </c>
      <c r="P62" s="53" t="s">
        <v>7</v>
      </c>
      <c r="Q62" s="48">
        <f t="shared" si="38"/>
        <v>-18.82</v>
      </c>
      <c r="R62" s="48">
        <f t="shared" si="39"/>
        <v>-19.89</v>
      </c>
      <c r="S62" s="55"/>
      <c r="T62" s="55"/>
      <c r="U62" s="55"/>
      <c r="W62" s="91"/>
      <c r="X62" s="91"/>
      <c r="Y62" s="91"/>
    </row>
    <row r="63" spans="1:25" ht="21" x14ac:dyDescent="0.5">
      <c r="A63" s="4"/>
      <c r="B63" s="4" t="s">
        <v>78</v>
      </c>
      <c r="C63" s="3" t="s">
        <v>6</v>
      </c>
      <c r="D63" s="53"/>
      <c r="E63" s="16">
        <v>3.4154339999999999</v>
      </c>
      <c r="F63" s="13">
        <v>12.066284811587954</v>
      </c>
      <c r="G63" s="53"/>
      <c r="H63" s="16">
        <v>1.539485</v>
      </c>
      <c r="I63" s="13">
        <v>5.3951983122225355</v>
      </c>
      <c r="J63" s="53"/>
      <c r="K63" s="72">
        <v>11.995684000000001</v>
      </c>
      <c r="L63" s="72">
        <v>42.984870000000001</v>
      </c>
      <c r="M63" s="53" t="s">
        <v>7</v>
      </c>
      <c r="N63" s="48">
        <f t="shared" ref="N63" si="42">ROUND(E63/H63*100-100,2)</f>
        <v>121.86</v>
      </c>
      <c r="O63" s="48">
        <f t="shared" ref="O63" si="43">ROUND(F63/I63*100-100,2)</f>
        <v>123.65</v>
      </c>
      <c r="P63" s="53" t="s">
        <v>7</v>
      </c>
      <c r="Q63" s="48">
        <f t="shared" ref="Q63" si="44">ROUND(E63/K63*100-100,2)</f>
        <v>-71.53</v>
      </c>
      <c r="R63" s="48">
        <f t="shared" ref="R63" si="45">ROUND(F63/L63*100-100,2)</f>
        <v>-71.930000000000007</v>
      </c>
      <c r="S63" s="55"/>
      <c r="T63" s="55"/>
      <c r="U63" s="55"/>
      <c r="W63" s="91"/>
      <c r="X63" s="91"/>
      <c r="Y63" s="91"/>
    </row>
    <row r="64" spans="1:25" ht="21" x14ac:dyDescent="0.5">
      <c r="A64" s="4"/>
      <c r="B64" s="4"/>
      <c r="C64" s="3"/>
      <c r="D64" s="16"/>
      <c r="E64" s="16"/>
      <c r="F64" s="16"/>
      <c r="G64" s="16"/>
      <c r="H64" s="16"/>
      <c r="I64" s="16"/>
      <c r="J64" s="16"/>
      <c r="K64" s="72"/>
      <c r="L64" s="72"/>
      <c r="M64" s="48"/>
      <c r="N64" s="48"/>
      <c r="O64" s="48"/>
      <c r="P64" s="48"/>
      <c r="Q64" s="48"/>
      <c r="R64" s="48"/>
      <c r="S64" s="55"/>
      <c r="T64" s="55"/>
      <c r="U64" s="55"/>
      <c r="W64" s="91"/>
      <c r="X64" s="91"/>
      <c r="Y64" s="91"/>
    </row>
    <row r="65" spans="1:25" ht="21" x14ac:dyDescent="0.5">
      <c r="A65" s="4" t="s">
        <v>47</v>
      </c>
      <c r="B65" s="4" t="s">
        <v>48</v>
      </c>
      <c r="C65" s="3"/>
      <c r="D65" s="15"/>
      <c r="E65" s="16">
        <f t="shared" ref="E65:L65" si="46">SUM(E66:E70)</f>
        <v>142593.778727</v>
      </c>
      <c r="F65" s="16">
        <f t="shared" si="46"/>
        <v>504378.48818883218</v>
      </c>
      <c r="G65" s="15"/>
      <c r="H65" s="16">
        <f t="shared" si="46"/>
        <v>168869.47787100001</v>
      </c>
      <c r="I65" s="16">
        <f t="shared" si="46"/>
        <v>593287.09831185127</v>
      </c>
      <c r="J65" s="15"/>
      <c r="K65" s="16">
        <f t="shared" si="46"/>
        <v>148260.00377099999</v>
      </c>
      <c r="L65" s="16">
        <f t="shared" si="46"/>
        <v>531435.19361999922</v>
      </c>
      <c r="M65" s="53"/>
      <c r="N65" s="48">
        <f t="shared" ref="N65:O69" si="47">ROUND(E65/H65*100-100,2)</f>
        <v>-15.56</v>
      </c>
      <c r="O65" s="48">
        <f t="shared" si="47"/>
        <v>-14.99</v>
      </c>
      <c r="P65" s="53"/>
      <c r="Q65" s="48">
        <f t="shared" ref="Q65:Q70" si="48">ROUND(E65/K65*100-100,2)</f>
        <v>-3.82</v>
      </c>
      <c r="R65" s="48">
        <f t="shared" ref="R65:R70" si="49">ROUND(F65/L65*100-100,2)</f>
        <v>-5.09</v>
      </c>
      <c r="S65" s="55"/>
      <c r="T65" s="55"/>
      <c r="U65" s="55"/>
      <c r="W65" s="91"/>
      <c r="X65" s="91"/>
      <c r="Y65" s="91"/>
    </row>
    <row r="66" spans="1:25" ht="21" x14ac:dyDescent="0.5">
      <c r="A66" s="4"/>
      <c r="B66" s="4" t="s">
        <v>79</v>
      </c>
      <c r="C66" s="3" t="s">
        <v>9</v>
      </c>
      <c r="D66" s="16">
        <v>63223.449314499994</v>
      </c>
      <c r="E66" s="16">
        <v>31823.678552000001</v>
      </c>
      <c r="F66" s="13">
        <v>112601.41704931392</v>
      </c>
      <c r="G66" s="16">
        <v>80519.022845000014</v>
      </c>
      <c r="H66" s="16">
        <v>40735.449567000003</v>
      </c>
      <c r="I66" s="13">
        <v>143105.07805668862</v>
      </c>
      <c r="J66" s="16">
        <v>89206.714849499986</v>
      </c>
      <c r="K66" s="16">
        <v>49231.142733000001</v>
      </c>
      <c r="L66" s="13">
        <v>176476.99715999982</v>
      </c>
      <c r="M66" s="48">
        <f t="shared" ref="M66:M69" si="50">ROUND(D66/G66*100-100,2)</f>
        <v>-21.48</v>
      </c>
      <c r="N66" s="48">
        <f t="shared" si="47"/>
        <v>-21.88</v>
      </c>
      <c r="O66" s="48">
        <f t="shared" si="47"/>
        <v>-21.32</v>
      </c>
      <c r="P66" s="48">
        <f t="shared" ref="P66:P69" si="51">ROUND(D66/J66*100-100,2)</f>
        <v>-29.13</v>
      </c>
      <c r="Q66" s="48">
        <f t="shared" si="48"/>
        <v>-35.36</v>
      </c>
      <c r="R66" s="48">
        <f t="shared" si="49"/>
        <v>-36.19</v>
      </c>
      <c r="S66" s="55"/>
      <c r="T66" s="55"/>
      <c r="U66" s="55"/>
      <c r="W66" s="91"/>
      <c r="X66" s="91"/>
      <c r="Y66" s="91"/>
    </row>
    <row r="67" spans="1:25" ht="21" x14ac:dyDescent="0.5">
      <c r="B67" s="4" t="s">
        <v>80</v>
      </c>
      <c r="C67" s="3" t="s">
        <v>9</v>
      </c>
      <c r="D67" s="16">
        <v>48757.696697900006</v>
      </c>
      <c r="E67" s="16">
        <v>19455.657015000001</v>
      </c>
      <c r="F67" s="13">
        <v>68827.037275411101</v>
      </c>
      <c r="G67" s="16">
        <v>53844.030924999999</v>
      </c>
      <c r="H67" s="16">
        <v>21442.855392000001</v>
      </c>
      <c r="I67" s="13">
        <v>75359.469044917685</v>
      </c>
      <c r="J67" s="16">
        <v>43543.310425700009</v>
      </c>
      <c r="K67" s="16">
        <v>17213.020917000002</v>
      </c>
      <c r="L67" s="13">
        <v>61698.841269999997</v>
      </c>
      <c r="M67" s="48">
        <f t="shared" si="50"/>
        <v>-9.4499999999999993</v>
      </c>
      <c r="N67" s="48">
        <f t="shared" si="47"/>
        <v>-9.27</v>
      </c>
      <c r="O67" s="48">
        <f t="shared" si="47"/>
        <v>-8.67</v>
      </c>
      <c r="P67" s="48">
        <f t="shared" si="51"/>
        <v>11.98</v>
      </c>
      <c r="Q67" s="48">
        <f t="shared" si="48"/>
        <v>13.03</v>
      </c>
      <c r="R67" s="48">
        <f t="shared" si="49"/>
        <v>11.55</v>
      </c>
      <c r="S67" s="55"/>
      <c r="T67" s="55"/>
      <c r="U67" s="55"/>
      <c r="W67" s="91"/>
      <c r="X67" s="91"/>
      <c r="Y67" s="91"/>
    </row>
    <row r="68" spans="1:25" ht="21" x14ac:dyDescent="0.5">
      <c r="A68" s="4" t="s">
        <v>0</v>
      </c>
      <c r="B68" s="4" t="s">
        <v>81</v>
      </c>
      <c r="C68" s="3" t="s">
        <v>9</v>
      </c>
      <c r="D68" s="16">
        <v>43552.952253200034</v>
      </c>
      <c r="E68" s="16">
        <v>20398.789966</v>
      </c>
      <c r="F68" s="13">
        <v>72155.079003930136</v>
      </c>
      <c r="G68" s="16">
        <v>63562.816922700025</v>
      </c>
      <c r="H68" s="16">
        <v>30201.443455000001</v>
      </c>
      <c r="I68" s="13">
        <v>106091.43377001623</v>
      </c>
      <c r="J68" s="16">
        <v>38591.335394199981</v>
      </c>
      <c r="K68" s="16">
        <v>20705.504820999999</v>
      </c>
      <c r="L68" s="13">
        <v>74213.139910000056</v>
      </c>
      <c r="M68" s="48">
        <f t="shared" si="50"/>
        <v>-31.48</v>
      </c>
      <c r="N68" s="48">
        <f t="shared" si="47"/>
        <v>-32.46</v>
      </c>
      <c r="O68" s="48">
        <f t="shared" si="47"/>
        <v>-31.99</v>
      </c>
      <c r="P68" s="48">
        <f t="shared" si="51"/>
        <v>12.86</v>
      </c>
      <c r="Q68" s="48">
        <f t="shared" si="48"/>
        <v>-1.48</v>
      </c>
      <c r="R68" s="48">
        <f t="shared" si="49"/>
        <v>-2.77</v>
      </c>
      <c r="S68" s="55"/>
      <c r="T68" s="55"/>
      <c r="U68" s="55"/>
      <c r="W68" s="91"/>
      <c r="X68" s="91"/>
      <c r="Y68" s="91"/>
    </row>
    <row r="69" spans="1:25" ht="21" x14ac:dyDescent="0.5">
      <c r="A69" s="4" t="s">
        <v>0</v>
      </c>
      <c r="B69" s="4" t="s">
        <v>82</v>
      </c>
      <c r="C69" s="3" t="s">
        <v>9</v>
      </c>
      <c r="D69" s="16">
        <v>90539.911506599921</v>
      </c>
      <c r="E69" s="16">
        <v>12311.934746000001</v>
      </c>
      <c r="F69" s="13">
        <v>43539.935214236459</v>
      </c>
      <c r="G69" s="16">
        <v>92041.269261299851</v>
      </c>
      <c r="H69" s="16">
        <v>12531.213882</v>
      </c>
      <c r="I69" s="13">
        <v>44018.253515766017</v>
      </c>
      <c r="J69" s="16">
        <v>98261.864988999805</v>
      </c>
      <c r="K69" s="16">
        <v>12554.026728000001</v>
      </c>
      <c r="L69" s="13">
        <v>44990.123679999626</v>
      </c>
      <c r="M69" s="48">
        <f t="shared" si="50"/>
        <v>-1.63</v>
      </c>
      <c r="N69" s="48">
        <f t="shared" si="47"/>
        <v>-1.75</v>
      </c>
      <c r="O69" s="48">
        <f t="shared" si="47"/>
        <v>-1.0900000000000001</v>
      </c>
      <c r="P69" s="48">
        <f t="shared" si="51"/>
        <v>-7.86</v>
      </c>
      <c r="Q69" s="48">
        <f t="shared" si="48"/>
        <v>-1.93</v>
      </c>
      <c r="R69" s="48">
        <f t="shared" si="49"/>
        <v>-3.22</v>
      </c>
      <c r="S69" s="55"/>
      <c r="T69" s="55"/>
      <c r="U69" s="55"/>
      <c r="W69" s="91"/>
      <c r="X69" s="91"/>
      <c r="Y69" s="91"/>
    </row>
    <row r="70" spans="1:25" ht="21" x14ac:dyDescent="0.5">
      <c r="A70" s="4"/>
      <c r="B70" s="4" t="s">
        <v>83</v>
      </c>
      <c r="C70" s="3" t="s">
        <v>49</v>
      </c>
      <c r="D70" s="20"/>
      <c r="E70" s="16">
        <v>58603.718448</v>
      </c>
      <c r="F70" s="13">
        <v>207255.0196459406</v>
      </c>
      <c r="G70" s="20"/>
      <c r="H70" s="16">
        <v>63958.515574999998</v>
      </c>
      <c r="I70" s="13">
        <v>224712.86392446264</v>
      </c>
      <c r="J70" s="20"/>
      <c r="K70" s="16">
        <v>48556.308572000002</v>
      </c>
      <c r="L70" s="16">
        <v>174056.09159999969</v>
      </c>
      <c r="M70" s="53" t="s">
        <v>7</v>
      </c>
      <c r="N70" s="48">
        <f t="shared" ref="N70" si="52">ROUND(E70/H70*100-100,2)</f>
        <v>-8.3699999999999992</v>
      </c>
      <c r="O70" s="48">
        <f t="shared" ref="O70" si="53">ROUND(F70/I70*100-100,2)</f>
        <v>-7.77</v>
      </c>
      <c r="P70" s="53" t="s">
        <v>7</v>
      </c>
      <c r="Q70" s="48">
        <f t="shared" si="48"/>
        <v>20.69</v>
      </c>
      <c r="R70" s="48">
        <f t="shared" si="49"/>
        <v>19.07</v>
      </c>
      <c r="S70" s="55"/>
      <c r="T70" s="55"/>
      <c r="U70" s="55"/>
      <c r="W70" s="91"/>
      <c r="X70" s="91"/>
      <c r="Y70" s="91"/>
    </row>
    <row r="71" spans="1:25" ht="21" x14ac:dyDescent="0.5">
      <c r="A71" s="4"/>
      <c r="B71" s="4"/>
      <c r="C71" s="3"/>
      <c r="D71" s="16"/>
      <c r="E71" s="16"/>
      <c r="F71" s="16"/>
      <c r="G71" s="16"/>
      <c r="H71" s="16"/>
      <c r="I71" s="16"/>
      <c r="J71" s="16"/>
      <c r="K71" s="16"/>
      <c r="L71" s="16"/>
      <c r="M71" s="48"/>
      <c r="N71" s="48"/>
      <c r="O71" s="48"/>
      <c r="P71" s="48"/>
      <c r="Q71" s="48"/>
      <c r="R71" s="48"/>
      <c r="S71" s="55"/>
      <c r="T71" s="55"/>
      <c r="U71" s="55"/>
      <c r="W71" s="91"/>
      <c r="X71" s="91"/>
      <c r="Y71" s="91"/>
    </row>
    <row r="72" spans="1:25" ht="21" x14ac:dyDescent="0.5">
      <c r="A72" s="4" t="s">
        <v>50</v>
      </c>
      <c r="B72" s="4" t="s">
        <v>51</v>
      </c>
      <c r="C72" s="3"/>
      <c r="D72" s="15"/>
      <c r="E72" s="16">
        <f t="shared" ref="E72:L72" si="54">SUM(E73:E77)</f>
        <v>242501.87764399999</v>
      </c>
      <c r="F72" s="16">
        <f t="shared" si="54"/>
        <v>857872.13334548892</v>
      </c>
      <c r="G72" s="15"/>
      <c r="H72" s="16">
        <f t="shared" si="54"/>
        <v>254037.65169500001</v>
      </c>
      <c r="I72" s="16">
        <f t="shared" si="54"/>
        <v>892691.96031176741</v>
      </c>
      <c r="J72" s="15"/>
      <c r="K72" s="16">
        <f t="shared" si="54"/>
        <v>238777.65104500001</v>
      </c>
      <c r="L72" s="16">
        <f t="shared" si="54"/>
        <v>855924.00866999966</v>
      </c>
      <c r="M72" s="53"/>
      <c r="N72" s="48">
        <f t="shared" ref="N72:O77" si="55">ROUND(E72/H72*100-100,2)</f>
        <v>-4.54</v>
      </c>
      <c r="O72" s="48">
        <f t="shared" si="55"/>
        <v>-3.9</v>
      </c>
      <c r="P72" s="53"/>
      <c r="Q72" s="48">
        <f t="shared" ref="Q72:Q77" si="56">ROUND(E72/K72*100-100,2)</f>
        <v>1.56</v>
      </c>
      <c r="R72" s="48">
        <f t="shared" ref="R72:R77" si="57">ROUND(F72/L72*100-100,2)</f>
        <v>0.23</v>
      </c>
      <c r="S72" s="55"/>
      <c r="T72" s="55"/>
      <c r="U72" s="55"/>
      <c r="W72" s="91"/>
      <c r="X72" s="91"/>
      <c r="Y72" s="91"/>
    </row>
    <row r="73" spans="1:25" ht="21" x14ac:dyDescent="0.5">
      <c r="A73" s="4" t="s">
        <v>0</v>
      </c>
      <c r="B73" s="4" t="s">
        <v>84</v>
      </c>
      <c r="C73" s="3" t="s">
        <v>52</v>
      </c>
      <c r="D73" s="16">
        <v>84528.768075</v>
      </c>
      <c r="E73" s="16">
        <v>16275.214914</v>
      </c>
      <c r="F73" s="13">
        <v>57607.528840508072</v>
      </c>
      <c r="G73" s="16">
        <v>72961.726878999994</v>
      </c>
      <c r="H73" s="16">
        <v>12002.024997</v>
      </c>
      <c r="I73" s="13">
        <v>42209.236985701391</v>
      </c>
      <c r="J73" s="16">
        <v>178830.44700389999</v>
      </c>
      <c r="K73" s="16">
        <v>28833.405684000001</v>
      </c>
      <c r="L73" s="16">
        <v>103335.72415000001</v>
      </c>
      <c r="M73" s="48">
        <f>ROUND(D73/G73*100-100,2)</f>
        <v>15.85</v>
      </c>
      <c r="N73" s="48">
        <f>ROUND(E73/H73*100-100,2)</f>
        <v>35.6</v>
      </c>
      <c r="O73" s="48">
        <f t="shared" si="55"/>
        <v>36.479999999999997</v>
      </c>
      <c r="P73" s="48">
        <f>ROUND(D73/J73*100-100,2)</f>
        <v>-52.73</v>
      </c>
      <c r="Q73" s="48">
        <f t="shared" si="56"/>
        <v>-43.55</v>
      </c>
      <c r="R73" s="48">
        <f t="shared" si="57"/>
        <v>-44.25</v>
      </c>
      <c r="S73" s="55"/>
      <c r="T73" s="55"/>
      <c r="U73" s="55"/>
      <c r="W73" s="91"/>
      <c r="X73" s="91"/>
      <c r="Y73" s="91"/>
    </row>
    <row r="74" spans="1:25" ht="21" x14ac:dyDescent="0.5">
      <c r="B74" s="4" t="s">
        <v>85</v>
      </c>
      <c r="C74" s="3" t="s">
        <v>52</v>
      </c>
      <c r="D74" s="16">
        <v>2308.2030370000002</v>
      </c>
      <c r="E74" s="16">
        <v>2578.7626129999999</v>
      </c>
      <c r="F74" s="13">
        <v>9120.2944252112866</v>
      </c>
      <c r="G74" s="16">
        <v>3111.9447340000002</v>
      </c>
      <c r="H74" s="16">
        <v>3979.3471159999999</v>
      </c>
      <c r="I74" s="13">
        <v>13990.785307726681</v>
      </c>
      <c r="J74" s="16">
        <v>1883.9966534999999</v>
      </c>
      <c r="K74" s="16">
        <v>3064.2325040000001</v>
      </c>
      <c r="L74" s="16">
        <v>10982.504229999999</v>
      </c>
      <c r="M74" s="48">
        <f>ROUND(D74/G74*100-100,2)</f>
        <v>-25.83</v>
      </c>
      <c r="N74" s="48">
        <f t="shared" si="55"/>
        <v>-35.200000000000003</v>
      </c>
      <c r="O74" s="48">
        <f t="shared" si="55"/>
        <v>-34.81</v>
      </c>
      <c r="P74" s="48">
        <f>ROUND(D74/J74*100-100,2)</f>
        <v>22.52</v>
      </c>
      <c r="Q74" s="48">
        <f t="shared" si="56"/>
        <v>-15.84</v>
      </c>
      <c r="R74" s="48">
        <f t="shared" si="57"/>
        <v>-16.96</v>
      </c>
      <c r="S74" s="55"/>
      <c r="T74" s="55"/>
      <c r="U74" s="55"/>
      <c r="W74" s="91"/>
      <c r="X74" s="91"/>
      <c r="Y74" s="91"/>
    </row>
    <row r="75" spans="1:25" ht="21" x14ac:dyDescent="0.5">
      <c r="B75" s="4" t="s">
        <v>86</v>
      </c>
      <c r="C75" s="3" t="s">
        <v>52</v>
      </c>
      <c r="D75" s="16">
        <v>203195.16803050003</v>
      </c>
      <c r="E75" s="16">
        <v>67395.016625000004</v>
      </c>
      <c r="F75" s="13">
        <v>238382.86073878614</v>
      </c>
      <c r="G75" s="16">
        <v>231869.40584040002</v>
      </c>
      <c r="H75" s="16">
        <v>77290.803467999998</v>
      </c>
      <c r="I75" s="13">
        <v>271591.288266032</v>
      </c>
      <c r="J75" s="16">
        <v>162119.5936943001</v>
      </c>
      <c r="K75" s="16">
        <v>57867.854085999999</v>
      </c>
      <c r="L75" s="16">
        <v>207428.46832999995</v>
      </c>
      <c r="M75" s="48">
        <f>ROUND(D75/G75*100-100,2)</f>
        <v>-12.37</v>
      </c>
      <c r="N75" s="48">
        <f t="shared" si="55"/>
        <v>-12.8</v>
      </c>
      <c r="O75" s="48">
        <f t="shared" si="55"/>
        <v>-12.23</v>
      </c>
      <c r="P75" s="48">
        <f>ROUND(D75/J75*100-100,2)</f>
        <v>25.34</v>
      </c>
      <c r="Q75" s="48">
        <f t="shared" si="56"/>
        <v>16.46</v>
      </c>
      <c r="R75" s="48">
        <f t="shared" si="57"/>
        <v>14.92</v>
      </c>
      <c r="S75" s="55"/>
      <c r="T75" s="55"/>
      <c r="U75" s="55"/>
      <c r="W75" s="91"/>
      <c r="X75" s="91"/>
      <c r="Y75" s="91"/>
    </row>
    <row r="76" spans="1:25" ht="21" x14ac:dyDescent="0.5">
      <c r="B76" s="4" t="s">
        <v>87</v>
      </c>
      <c r="C76" s="3" t="s">
        <v>52</v>
      </c>
      <c r="D76" s="16">
        <v>2533.2172852999993</v>
      </c>
      <c r="E76" s="16">
        <v>31441.383782000001</v>
      </c>
      <c r="F76" s="13">
        <v>111250.16871198583</v>
      </c>
      <c r="G76" s="16">
        <v>3035.2998745000009</v>
      </c>
      <c r="H76" s="16">
        <v>28360.473567000001</v>
      </c>
      <c r="I76" s="13">
        <v>99662.335273685443</v>
      </c>
      <c r="J76" s="16">
        <v>3547.8210018999989</v>
      </c>
      <c r="K76" s="16">
        <v>28527.845304999999</v>
      </c>
      <c r="L76" s="16">
        <v>102267.87282999998</v>
      </c>
      <c r="M76" s="48">
        <f>ROUND(D76/G76*100-100,2)</f>
        <v>-16.54</v>
      </c>
      <c r="N76" s="48">
        <f t="shared" si="55"/>
        <v>10.86</v>
      </c>
      <c r="O76" s="48">
        <f t="shared" si="55"/>
        <v>11.63</v>
      </c>
      <c r="P76" s="48">
        <f>ROUND(D76/J76*100-100,2)</f>
        <v>-28.6</v>
      </c>
      <c r="Q76" s="48">
        <f t="shared" si="56"/>
        <v>10.210000000000001</v>
      </c>
      <c r="R76" s="48">
        <f t="shared" si="57"/>
        <v>8.7799999999999994</v>
      </c>
      <c r="S76" s="55"/>
      <c r="T76" s="55"/>
      <c r="U76" s="55"/>
      <c r="W76" s="91"/>
      <c r="X76" s="91"/>
      <c r="Y76" s="91"/>
    </row>
    <row r="77" spans="1:25" ht="21" x14ac:dyDescent="0.5">
      <c r="B77" s="4" t="s">
        <v>88</v>
      </c>
      <c r="C77" s="3" t="s">
        <v>49</v>
      </c>
      <c r="D77" s="53"/>
      <c r="E77" s="16">
        <v>124811.49971</v>
      </c>
      <c r="F77" s="13">
        <v>441511.28062899766</v>
      </c>
      <c r="G77" s="15"/>
      <c r="H77" s="16">
        <v>132405.00254700001</v>
      </c>
      <c r="I77" s="13">
        <v>465238.31447862182</v>
      </c>
      <c r="J77" s="20"/>
      <c r="K77" s="16">
        <v>120484.31346600001</v>
      </c>
      <c r="L77" s="16">
        <v>431909.43912999966</v>
      </c>
      <c r="M77" s="53" t="s">
        <v>7</v>
      </c>
      <c r="N77" s="48">
        <f t="shared" si="55"/>
        <v>-5.74</v>
      </c>
      <c r="O77" s="48">
        <f t="shared" si="55"/>
        <v>-5.0999999999999996</v>
      </c>
      <c r="P77" s="53" t="s">
        <v>7</v>
      </c>
      <c r="Q77" s="48">
        <f t="shared" si="56"/>
        <v>3.59</v>
      </c>
      <c r="R77" s="48">
        <f t="shared" si="57"/>
        <v>2.2200000000000002</v>
      </c>
      <c r="S77" s="55"/>
      <c r="T77" s="55"/>
      <c r="U77" s="55"/>
      <c r="W77" s="91"/>
      <c r="X77" s="91"/>
      <c r="Y77" s="91"/>
    </row>
    <row r="78" spans="1:25" ht="21" x14ac:dyDescent="0.5">
      <c r="B78" s="4"/>
      <c r="C78" s="3"/>
      <c r="D78" s="17"/>
      <c r="E78" s="16"/>
      <c r="F78" s="16"/>
      <c r="G78" s="17"/>
      <c r="H78" s="16"/>
      <c r="I78" s="16"/>
      <c r="J78" s="17"/>
      <c r="K78" s="16"/>
      <c r="L78" s="16"/>
      <c r="M78" s="49"/>
      <c r="N78" s="48"/>
      <c r="O78" s="48"/>
      <c r="P78" s="49"/>
      <c r="Q78" s="48"/>
      <c r="R78" s="48"/>
      <c r="S78" s="55"/>
      <c r="T78" s="55"/>
      <c r="U78" s="55"/>
      <c r="W78" s="91"/>
      <c r="X78" s="91"/>
      <c r="Y78" s="91"/>
    </row>
    <row r="79" spans="1:25" ht="21" x14ac:dyDescent="0.5">
      <c r="A79" s="4" t="s">
        <v>53</v>
      </c>
      <c r="B79" s="4" t="s">
        <v>54</v>
      </c>
      <c r="C79" s="3"/>
      <c r="D79" s="15"/>
      <c r="E79" s="16">
        <f t="shared" ref="E79:L79" si="58">SUM(E80:E84)</f>
        <v>140746.692748</v>
      </c>
      <c r="F79" s="16">
        <f t="shared" si="58"/>
        <v>497776.88310894888</v>
      </c>
      <c r="G79" s="15"/>
      <c r="H79" s="16">
        <f t="shared" si="58"/>
        <v>155767.12064799998</v>
      </c>
      <c r="I79" s="16">
        <f t="shared" si="58"/>
        <v>547332.92641571548</v>
      </c>
      <c r="J79" s="15"/>
      <c r="K79" s="16">
        <f t="shared" si="58"/>
        <v>119176.94362999999</v>
      </c>
      <c r="L79" s="16">
        <f t="shared" si="58"/>
        <v>427185.76794999995</v>
      </c>
      <c r="M79" s="53"/>
      <c r="N79" s="48">
        <f>ROUND(E79/H79*100-100,2)</f>
        <v>-9.64</v>
      </c>
      <c r="O79" s="48">
        <f t="shared" ref="N79:O84" si="59">ROUND(F79/I79*100-100,2)</f>
        <v>-9.0500000000000007</v>
      </c>
      <c r="P79" s="53"/>
      <c r="Q79" s="48">
        <f t="shared" ref="Q79:Q84" si="60">ROUND(E79/K79*100-100,2)</f>
        <v>18.100000000000001</v>
      </c>
      <c r="R79" s="48">
        <f t="shared" ref="R79:R84" si="61">ROUND(F79/L79*100-100,2)</f>
        <v>16.52</v>
      </c>
      <c r="S79" s="55"/>
      <c r="T79" s="55"/>
      <c r="U79" s="55"/>
      <c r="W79" s="91"/>
      <c r="X79" s="91"/>
      <c r="Y79" s="91"/>
    </row>
    <row r="80" spans="1:25" ht="21" x14ac:dyDescent="0.5">
      <c r="A80" s="4"/>
      <c r="B80" s="4" t="s">
        <v>89</v>
      </c>
      <c r="C80" s="3" t="s">
        <v>55</v>
      </c>
      <c r="D80" s="16">
        <v>0</v>
      </c>
      <c r="E80" s="16">
        <v>0</v>
      </c>
      <c r="F80" s="13">
        <v>0</v>
      </c>
      <c r="G80" s="16">
        <v>0</v>
      </c>
      <c r="H80" s="16">
        <v>1.7003000000000001E-2</v>
      </c>
      <c r="I80" s="13">
        <v>5.9712028094820013E-2</v>
      </c>
      <c r="J80" s="16">
        <v>21.673999999999999</v>
      </c>
      <c r="K80" s="16">
        <v>485.20390500000002</v>
      </c>
      <c r="L80" s="16">
        <v>1739.0552599999999</v>
      </c>
      <c r="M80" s="16">
        <v>0</v>
      </c>
      <c r="N80" s="16">
        <v>0</v>
      </c>
      <c r="O80" s="13">
        <v>0</v>
      </c>
      <c r="P80" s="48">
        <f>ROUND(D80/J80*100-100,2)</f>
        <v>-100</v>
      </c>
      <c r="Q80" s="48">
        <f t="shared" ref="Q80" si="62">ROUND(E80/K80*100-100,2)</f>
        <v>-100</v>
      </c>
      <c r="R80" s="48">
        <f t="shared" ref="R80" si="63">ROUND(F80/L80*100-100,2)</f>
        <v>-100</v>
      </c>
      <c r="S80" s="55"/>
      <c r="T80" s="55"/>
      <c r="U80" s="55"/>
      <c r="W80" s="91"/>
      <c r="X80" s="91"/>
      <c r="Y80" s="91"/>
    </row>
    <row r="81" spans="1:25" ht="21" x14ac:dyDescent="0.5">
      <c r="B81" s="4" t="s">
        <v>90</v>
      </c>
      <c r="C81" s="3" t="s">
        <v>52</v>
      </c>
      <c r="D81" s="16">
        <v>312175.46272350004</v>
      </c>
      <c r="E81" s="16">
        <v>43598.994160000002</v>
      </c>
      <c r="F81" s="13">
        <v>154232.31138278404</v>
      </c>
      <c r="G81" s="16">
        <v>311887.53119130002</v>
      </c>
      <c r="H81" s="16">
        <v>43883.106498000001</v>
      </c>
      <c r="I81" s="13">
        <v>154172.40293917293</v>
      </c>
      <c r="J81" s="16">
        <v>284222.83854609996</v>
      </c>
      <c r="K81" s="16">
        <v>48009.582490000001</v>
      </c>
      <c r="L81" s="16">
        <v>172079.95175999994</v>
      </c>
      <c r="M81" s="48">
        <f>ROUND(D81/G81*100-100,2)</f>
        <v>0.09</v>
      </c>
      <c r="N81" s="48">
        <f t="shared" si="59"/>
        <v>-0.65</v>
      </c>
      <c r="O81" s="48">
        <f t="shared" si="59"/>
        <v>0.04</v>
      </c>
      <c r="P81" s="48">
        <f>ROUND(D81/J81*100-100,2)</f>
        <v>9.83</v>
      </c>
      <c r="Q81" s="48">
        <f t="shared" si="60"/>
        <v>-9.19</v>
      </c>
      <c r="R81" s="48">
        <f t="shared" si="61"/>
        <v>-10.37</v>
      </c>
      <c r="S81" s="55"/>
      <c r="T81" s="55"/>
      <c r="U81" s="55"/>
      <c r="W81" s="91"/>
      <c r="X81" s="91"/>
      <c r="Y81" s="91"/>
    </row>
    <row r="82" spans="1:25" ht="21" x14ac:dyDescent="0.5">
      <c r="B82" s="4" t="s">
        <v>91</v>
      </c>
      <c r="C82" s="3" t="s">
        <v>52</v>
      </c>
      <c r="D82" s="16">
        <v>370482</v>
      </c>
      <c r="E82" s="16">
        <v>64375.168203000001</v>
      </c>
      <c r="F82" s="13">
        <v>227646.44648120439</v>
      </c>
      <c r="G82" s="16">
        <v>399786.31505939999</v>
      </c>
      <c r="H82" s="16">
        <v>68994.395969000005</v>
      </c>
      <c r="I82" s="13">
        <v>242483.50961933809</v>
      </c>
      <c r="J82" s="16">
        <v>173875.55140820012</v>
      </c>
      <c r="K82" s="16">
        <v>35529.229558999999</v>
      </c>
      <c r="L82" s="16">
        <v>127346.36852999999</v>
      </c>
      <c r="M82" s="48">
        <f>ROUND(D82/G82*100-100,2)</f>
        <v>-7.33</v>
      </c>
      <c r="N82" s="48">
        <f t="shared" si="59"/>
        <v>-6.7</v>
      </c>
      <c r="O82" s="48">
        <f t="shared" si="59"/>
        <v>-6.12</v>
      </c>
      <c r="P82" s="48">
        <f>ROUND(D82/J82*100-100,2)</f>
        <v>113.07</v>
      </c>
      <c r="Q82" s="48">
        <f t="shared" si="60"/>
        <v>81.19</v>
      </c>
      <c r="R82" s="48">
        <f t="shared" si="61"/>
        <v>78.760000000000005</v>
      </c>
      <c r="S82" s="55"/>
      <c r="T82" s="55"/>
      <c r="U82" s="55"/>
      <c r="W82" s="91"/>
      <c r="X82" s="91"/>
      <c r="Y82" s="91"/>
    </row>
    <row r="83" spans="1:25" ht="21" x14ac:dyDescent="0.5">
      <c r="B83" s="4" t="s">
        <v>92</v>
      </c>
      <c r="C83" s="3" t="s">
        <v>49</v>
      </c>
      <c r="D83" s="20"/>
      <c r="E83" s="16">
        <v>4717.1597190000002</v>
      </c>
      <c r="F83" s="13">
        <v>16685.934567826698</v>
      </c>
      <c r="G83" s="15"/>
      <c r="H83" s="16">
        <v>7299.0423719999999</v>
      </c>
      <c r="I83" s="13">
        <v>25643.043812186952</v>
      </c>
      <c r="J83" s="20"/>
      <c r="K83" s="16">
        <v>6657.4740680000004</v>
      </c>
      <c r="L83" s="16">
        <v>23864.330540000006</v>
      </c>
      <c r="M83" s="53" t="s">
        <v>7</v>
      </c>
      <c r="N83" s="48">
        <f t="shared" si="59"/>
        <v>-35.369999999999997</v>
      </c>
      <c r="O83" s="48">
        <f t="shared" si="59"/>
        <v>-34.93</v>
      </c>
      <c r="P83" s="53" t="s">
        <v>7</v>
      </c>
      <c r="Q83" s="48">
        <f t="shared" si="60"/>
        <v>-29.14</v>
      </c>
      <c r="R83" s="48">
        <f t="shared" si="61"/>
        <v>-30.08</v>
      </c>
      <c r="S83" s="55"/>
      <c r="T83" s="55"/>
      <c r="U83" s="55"/>
      <c r="W83" s="91"/>
      <c r="X83" s="91"/>
      <c r="Y83" s="91"/>
    </row>
    <row r="84" spans="1:25" ht="21" x14ac:dyDescent="0.5">
      <c r="B84" s="4" t="s">
        <v>93</v>
      </c>
      <c r="C84" s="3" t="s">
        <v>49</v>
      </c>
      <c r="D84" s="20"/>
      <c r="E84" s="16">
        <v>28055.370665999999</v>
      </c>
      <c r="F84" s="13">
        <v>99212.190677133782</v>
      </c>
      <c r="G84" s="15"/>
      <c r="H84" s="16">
        <v>35590.558806000001</v>
      </c>
      <c r="I84" s="13">
        <v>125033.91033298937</v>
      </c>
      <c r="J84" s="20"/>
      <c r="K84" s="16">
        <v>28495.453608</v>
      </c>
      <c r="L84" s="16">
        <v>102156.06186000003</v>
      </c>
      <c r="M84" s="53" t="s">
        <v>7</v>
      </c>
      <c r="N84" s="48">
        <f t="shared" si="59"/>
        <v>-21.17</v>
      </c>
      <c r="O84" s="48">
        <f t="shared" si="59"/>
        <v>-20.65</v>
      </c>
      <c r="P84" s="53" t="s">
        <v>7</v>
      </c>
      <c r="Q84" s="48">
        <f t="shared" si="60"/>
        <v>-1.54</v>
      </c>
      <c r="R84" s="48">
        <f t="shared" si="61"/>
        <v>-2.88</v>
      </c>
      <c r="S84" s="55"/>
      <c r="T84" s="55"/>
      <c r="U84" s="55"/>
      <c r="W84" s="91"/>
      <c r="X84" s="91"/>
      <c r="Y84" s="91"/>
    </row>
    <row r="85" spans="1:25" ht="21" x14ac:dyDescent="0.5">
      <c r="B85" s="4"/>
      <c r="C85" s="3"/>
      <c r="D85" s="17"/>
      <c r="E85" s="16"/>
      <c r="F85" s="16"/>
      <c r="G85" s="17"/>
      <c r="H85" s="16"/>
      <c r="I85" s="16"/>
      <c r="J85" s="17"/>
      <c r="K85" s="16"/>
      <c r="L85" s="16"/>
      <c r="M85" s="49"/>
      <c r="N85" s="48"/>
      <c r="O85" s="48"/>
      <c r="P85" s="49"/>
      <c r="Q85" s="48"/>
      <c r="R85" s="48"/>
      <c r="S85" s="55"/>
      <c r="T85" s="55"/>
      <c r="U85" s="55"/>
      <c r="W85" s="91"/>
      <c r="X85" s="91"/>
      <c r="Y85" s="91"/>
    </row>
    <row r="86" spans="1:25" ht="21" x14ac:dyDescent="0.5">
      <c r="A86" s="4" t="s">
        <v>56</v>
      </c>
      <c r="B86" s="4" t="s">
        <v>57</v>
      </c>
      <c r="C86" s="3"/>
      <c r="D86" s="52"/>
      <c r="E86" s="16">
        <f t="shared" ref="E86:L86" si="64">SUM(E87:E91)</f>
        <v>27466.469065000005</v>
      </c>
      <c r="F86" s="16">
        <f t="shared" si="64"/>
        <v>97152.323418064436</v>
      </c>
      <c r="G86" s="52"/>
      <c r="H86" s="16">
        <f t="shared" si="64"/>
        <v>32250.204358000003</v>
      </c>
      <c r="I86" s="16">
        <f t="shared" si="64"/>
        <v>113317.6182326861</v>
      </c>
      <c r="J86" s="52"/>
      <c r="K86" s="16">
        <f t="shared" si="64"/>
        <v>25834.658575000001</v>
      </c>
      <c r="L86" s="16">
        <f t="shared" si="64"/>
        <v>92602.831940000033</v>
      </c>
      <c r="M86" s="53"/>
      <c r="N86" s="48">
        <f t="shared" ref="N86:O91" si="65">ROUND(E86/H86*100-100,2)</f>
        <v>-14.83</v>
      </c>
      <c r="O86" s="48">
        <f t="shared" si="65"/>
        <v>-14.27</v>
      </c>
      <c r="P86" s="53"/>
      <c r="Q86" s="48">
        <f t="shared" ref="Q86:Q91" si="66">ROUND(E86/K86*100-100,2)</f>
        <v>6.32</v>
      </c>
      <c r="R86" s="48">
        <f t="shared" ref="R86:R91" si="67">ROUND(F86/L86*100-100,2)</f>
        <v>4.91</v>
      </c>
      <c r="S86" s="55"/>
      <c r="T86" s="55"/>
      <c r="U86" s="55"/>
      <c r="W86" s="91"/>
      <c r="X86" s="91"/>
      <c r="Y86" s="91"/>
    </row>
    <row r="87" spans="1:25" ht="21" x14ac:dyDescent="0.5">
      <c r="B87" s="4" t="s">
        <v>94</v>
      </c>
      <c r="C87" s="3" t="s">
        <v>52</v>
      </c>
      <c r="D87" s="16">
        <v>46697.4720371</v>
      </c>
      <c r="E87" s="16">
        <v>8364.0774450000008</v>
      </c>
      <c r="F87" s="13">
        <v>29585.989183455327</v>
      </c>
      <c r="G87" s="16">
        <v>51041.866798900002</v>
      </c>
      <c r="H87" s="16">
        <v>9312.6954530000003</v>
      </c>
      <c r="I87" s="13">
        <v>32723.190289503666</v>
      </c>
      <c r="J87" s="16">
        <v>60320.292878200002</v>
      </c>
      <c r="K87" s="16">
        <v>8701.7523209999999</v>
      </c>
      <c r="L87" s="16">
        <v>31191.581680000003</v>
      </c>
      <c r="M87" s="48">
        <f>ROUND(D87/G87*100-100,2)</f>
        <v>-8.51</v>
      </c>
      <c r="N87" s="48">
        <f t="shared" si="65"/>
        <v>-10.19</v>
      </c>
      <c r="O87" s="48">
        <f t="shared" si="65"/>
        <v>-9.59</v>
      </c>
      <c r="P87" s="48">
        <f>ROUND(D87/J87*100-100,2)</f>
        <v>-22.58</v>
      </c>
      <c r="Q87" s="48">
        <f t="shared" si="66"/>
        <v>-3.88</v>
      </c>
      <c r="R87" s="48">
        <f t="shared" si="67"/>
        <v>-5.15</v>
      </c>
      <c r="S87" s="55"/>
      <c r="T87" s="55"/>
      <c r="U87" s="55"/>
      <c r="W87" s="91"/>
      <c r="X87" s="91"/>
      <c r="Y87" s="91"/>
    </row>
    <row r="88" spans="1:25" ht="21" x14ac:dyDescent="0.5">
      <c r="B88" s="4" t="s">
        <v>95</v>
      </c>
      <c r="C88" s="3" t="s">
        <v>58</v>
      </c>
      <c r="D88" s="16">
        <v>960170</v>
      </c>
      <c r="E88" s="16">
        <v>5450.433951</v>
      </c>
      <c r="F88" s="13">
        <v>19275.432566187596</v>
      </c>
      <c r="G88" s="16">
        <v>1202736</v>
      </c>
      <c r="H88" s="16">
        <v>6749.495285</v>
      </c>
      <c r="I88" s="13">
        <v>23716.764708215953</v>
      </c>
      <c r="J88" s="16">
        <v>738101</v>
      </c>
      <c r="K88" s="16">
        <v>3718.1143280000001</v>
      </c>
      <c r="L88" s="16">
        <v>13327.761450000005</v>
      </c>
      <c r="M88" s="48">
        <f>ROUND(D88/G88*100-100,2)</f>
        <v>-20.170000000000002</v>
      </c>
      <c r="N88" s="48">
        <f t="shared" si="65"/>
        <v>-19.25</v>
      </c>
      <c r="O88" s="48">
        <f t="shared" si="65"/>
        <v>-18.73</v>
      </c>
      <c r="P88" s="48">
        <f>ROUND(D88/J88*100-100,2)</f>
        <v>30.09</v>
      </c>
      <c r="Q88" s="48">
        <f t="shared" si="66"/>
        <v>46.59</v>
      </c>
      <c r="R88" s="48">
        <f t="shared" si="67"/>
        <v>44.63</v>
      </c>
      <c r="S88" s="55"/>
      <c r="T88" s="55"/>
      <c r="U88" s="55"/>
      <c r="W88" s="91"/>
      <c r="X88" s="91"/>
      <c r="Y88" s="91"/>
    </row>
    <row r="89" spans="1:25" ht="21" x14ac:dyDescent="0.5">
      <c r="B89" s="4" t="s">
        <v>96</v>
      </c>
      <c r="C89" s="3" t="s">
        <v>49</v>
      </c>
      <c r="D89" s="20"/>
      <c r="E89" s="16">
        <v>2329.2137029999999</v>
      </c>
      <c r="F89" s="13">
        <v>8239.422783775979</v>
      </c>
      <c r="G89" s="20"/>
      <c r="H89" s="16">
        <v>2698.2004729999999</v>
      </c>
      <c r="I89" s="13">
        <v>9481.1912844076942</v>
      </c>
      <c r="J89" s="20"/>
      <c r="K89" s="16">
        <v>2677.3362120000002</v>
      </c>
      <c r="L89" s="16">
        <v>9596.4287500000028</v>
      </c>
      <c r="M89" s="53" t="s">
        <v>7</v>
      </c>
      <c r="N89" s="48">
        <f t="shared" si="65"/>
        <v>-13.68</v>
      </c>
      <c r="O89" s="48">
        <f t="shared" si="65"/>
        <v>-13.1</v>
      </c>
      <c r="P89" s="53" t="s">
        <v>7</v>
      </c>
      <c r="Q89" s="48">
        <f t="shared" si="66"/>
        <v>-13</v>
      </c>
      <c r="R89" s="48">
        <f t="shared" si="67"/>
        <v>-14.14</v>
      </c>
      <c r="S89" s="55"/>
      <c r="T89" s="55"/>
      <c r="U89" s="55"/>
      <c r="W89" s="91"/>
      <c r="X89" s="91"/>
      <c r="Y89" s="91"/>
    </row>
    <row r="90" spans="1:25" ht="21" x14ac:dyDescent="0.5">
      <c r="B90" s="4" t="s">
        <v>97</v>
      </c>
      <c r="C90" s="3" t="s">
        <v>52</v>
      </c>
      <c r="D90" s="16">
        <v>2112.5190999999995</v>
      </c>
      <c r="E90" s="16">
        <v>508.03761100000003</v>
      </c>
      <c r="F90" s="13">
        <v>1796.8581870616022</v>
      </c>
      <c r="G90" s="16">
        <v>2198.3203399999998</v>
      </c>
      <c r="H90" s="16">
        <v>527.43969300000003</v>
      </c>
      <c r="I90" s="13">
        <v>1851.314948364733</v>
      </c>
      <c r="J90" s="16">
        <v>679.76149999999996</v>
      </c>
      <c r="K90" s="16">
        <v>113.749183</v>
      </c>
      <c r="L90" s="16">
        <v>407.68164000000002</v>
      </c>
      <c r="M90" s="48">
        <f>ROUND(D90/G90*100-100,2)</f>
        <v>-3.9</v>
      </c>
      <c r="N90" s="48">
        <f t="shared" si="65"/>
        <v>-3.68</v>
      </c>
      <c r="O90" s="48">
        <f t="shared" si="65"/>
        <v>-2.94</v>
      </c>
      <c r="P90" s="48">
        <f>ROUND(D90/J90*100-100,2)</f>
        <v>210.77</v>
      </c>
      <c r="Q90" s="48">
        <f t="shared" si="66"/>
        <v>346.63</v>
      </c>
      <c r="R90" s="48">
        <f t="shared" si="67"/>
        <v>340.75</v>
      </c>
      <c r="S90" s="55"/>
      <c r="T90" s="55"/>
      <c r="U90" s="55"/>
      <c r="W90" s="91"/>
      <c r="X90" s="91"/>
      <c r="Y90" s="91"/>
    </row>
    <row r="91" spans="1:25" ht="21" x14ac:dyDescent="0.5">
      <c r="B91" s="4" t="s">
        <v>98</v>
      </c>
      <c r="C91" s="3" t="s">
        <v>52</v>
      </c>
      <c r="D91" s="16">
        <v>44942.031538499999</v>
      </c>
      <c r="E91" s="16">
        <v>10814.706355</v>
      </c>
      <c r="F91" s="13">
        <v>38254.62069758393</v>
      </c>
      <c r="G91" s="16">
        <v>50445.465626699995</v>
      </c>
      <c r="H91" s="16">
        <v>12962.373454</v>
      </c>
      <c r="I91" s="13">
        <v>45545.157002194072</v>
      </c>
      <c r="J91" s="16">
        <v>39989.611247899993</v>
      </c>
      <c r="K91" s="16">
        <v>10623.706531</v>
      </c>
      <c r="L91" s="16">
        <v>38079.378420000008</v>
      </c>
      <c r="M91" s="48">
        <f>ROUND(D91/G91*100-100,2)</f>
        <v>-10.91</v>
      </c>
      <c r="N91" s="48">
        <f>ROUND(E91/H91*100-100,2)</f>
        <v>-16.57</v>
      </c>
      <c r="O91" s="48">
        <f t="shared" si="65"/>
        <v>-16.010000000000002</v>
      </c>
      <c r="P91" s="48">
        <f>ROUND(D91/J91*100-100,2)</f>
        <v>12.38</v>
      </c>
      <c r="Q91" s="48">
        <f t="shared" si="66"/>
        <v>1.8</v>
      </c>
      <c r="R91" s="48">
        <f t="shared" si="67"/>
        <v>0.46</v>
      </c>
      <c r="S91" s="55"/>
      <c r="T91" s="55"/>
      <c r="U91" s="55"/>
      <c r="W91" s="91"/>
      <c r="X91" s="91"/>
      <c r="Y91" s="91"/>
    </row>
    <row r="92" spans="1:25" ht="21" x14ac:dyDescent="0.5">
      <c r="B92" s="4"/>
      <c r="C92" s="51"/>
      <c r="F92" s="16"/>
      <c r="I92" s="16"/>
      <c r="J92" s="16"/>
      <c r="K92" s="16"/>
      <c r="L92" s="16"/>
      <c r="M92" s="48"/>
      <c r="N92" s="48"/>
      <c r="O92" s="48"/>
      <c r="P92" s="48"/>
      <c r="Q92" s="48"/>
      <c r="R92" s="48"/>
      <c r="S92" s="54"/>
      <c r="T92" s="55"/>
      <c r="U92" s="55"/>
      <c r="W92" s="91"/>
      <c r="X92" s="91"/>
      <c r="Y92" s="91"/>
    </row>
    <row r="93" spans="1:25" ht="21" x14ac:dyDescent="0.5">
      <c r="A93" s="4"/>
      <c r="B93" s="4" t="s">
        <v>59</v>
      </c>
      <c r="D93" s="16"/>
      <c r="E93" s="16">
        <f t="shared" ref="E93:L93" si="68">E8-SUM(E10+E22+E34+E58+E65+E72+E79+E86)</f>
        <v>96070.673457000172</v>
      </c>
      <c r="F93" s="16">
        <f t="shared" si="68"/>
        <v>339270.06116841361</v>
      </c>
      <c r="G93" s="16"/>
      <c r="H93" s="16">
        <f t="shared" si="68"/>
        <v>102120.8105609999</v>
      </c>
      <c r="I93" s="16">
        <f t="shared" si="68"/>
        <v>358794.72573060915</v>
      </c>
      <c r="J93" s="16"/>
      <c r="K93" s="16">
        <f t="shared" si="68"/>
        <v>61896.008404806023</v>
      </c>
      <c r="L93" s="16">
        <f t="shared" si="68"/>
        <v>221689.65410000272</v>
      </c>
      <c r="M93" s="49"/>
      <c r="N93" s="48">
        <f>ROUND(E93/H93*100-100,2)</f>
        <v>-5.92</v>
      </c>
      <c r="O93" s="48">
        <f t="shared" ref="O93" si="69">ROUND(F93/I93*100-100,2)</f>
        <v>-5.44</v>
      </c>
      <c r="P93" s="49"/>
      <c r="Q93" s="48">
        <f t="shared" ref="Q93" si="70">ROUND(E93/K93*100-100,2)</f>
        <v>55.21</v>
      </c>
      <c r="R93" s="48">
        <f t="shared" ref="R93" si="71">ROUND(F93/L93*100-100,2)</f>
        <v>53.04</v>
      </c>
      <c r="S93" s="54"/>
      <c r="T93" s="55"/>
      <c r="U93" s="55"/>
      <c r="W93" s="91"/>
      <c r="X93" s="91"/>
      <c r="Y93" s="91"/>
    </row>
    <row r="94" spans="1:25" x14ac:dyDescent="0.45">
      <c r="A94" s="56"/>
      <c r="B94" s="73"/>
      <c r="C94" s="73"/>
      <c r="D94" s="73"/>
      <c r="E94" s="74"/>
      <c r="F94" s="73"/>
      <c r="G94" s="73"/>
      <c r="H94" s="74"/>
      <c r="I94" s="73"/>
      <c r="J94" s="74"/>
      <c r="K94" s="75"/>
      <c r="L94" s="74"/>
      <c r="M94" s="73"/>
      <c r="N94" s="76"/>
      <c r="O94" s="76"/>
      <c r="P94" s="77"/>
      <c r="Q94" s="73"/>
      <c r="R94" s="73"/>
      <c r="T94" s="35"/>
      <c r="U94" s="35"/>
    </row>
    <row r="95" spans="1:25" x14ac:dyDescent="0.45">
      <c r="A95" s="2" t="s">
        <v>60</v>
      </c>
      <c r="S95" s="34"/>
      <c r="T95" s="35"/>
      <c r="U95" s="35"/>
    </row>
    <row r="96" spans="1:25" x14ac:dyDescent="0.45">
      <c r="B96" s="2" t="s">
        <v>116</v>
      </c>
      <c r="S96" s="34"/>
      <c r="T96" s="35"/>
      <c r="U96" s="35"/>
    </row>
    <row r="97" spans="1:21" x14ac:dyDescent="0.45">
      <c r="B97" s="4" t="s">
        <v>117</v>
      </c>
      <c r="S97" s="34"/>
      <c r="T97" s="35"/>
      <c r="U97" s="35"/>
    </row>
    <row r="98" spans="1:21" x14ac:dyDescent="0.45">
      <c r="B98" s="4"/>
      <c r="S98" s="34"/>
      <c r="T98" s="35"/>
      <c r="U98" s="35"/>
    </row>
    <row r="99" spans="1:21" x14ac:dyDescent="0.45">
      <c r="A99" s="92" t="s">
        <v>111</v>
      </c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S99" s="34"/>
      <c r="T99" s="35"/>
      <c r="U99" s="35"/>
    </row>
    <row r="100" spans="1:21" x14ac:dyDescent="0.45">
      <c r="A100" s="3"/>
      <c r="B100" s="3"/>
      <c r="C100" s="3"/>
      <c r="D100" s="3"/>
      <c r="E100" s="34"/>
      <c r="F100" s="3"/>
      <c r="G100" s="3"/>
      <c r="H100" s="34"/>
      <c r="I100" s="3"/>
      <c r="J100" s="3"/>
      <c r="K100" s="34"/>
      <c r="L100" s="3"/>
      <c r="S100" s="34"/>
      <c r="T100" s="35"/>
      <c r="U100" s="35"/>
    </row>
    <row r="101" spans="1:21" x14ac:dyDescent="0.45">
      <c r="I101" s="4" t="s">
        <v>101</v>
      </c>
      <c r="S101" s="34"/>
      <c r="T101" s="35"/>
      <c r="U101" s="35"/>
    </row>
    <row r="102" spans="1:21" x14ac:dyDescent="0.45">
      <c r="I102" s="4" t="s">
        <v>102</v>
      </c>
      <c r="J102" s="73"/>
      <c r="K102" s="74"/>
      <c r="L102" s="73"/>
    </row>
    <row r="103" spans="1:21" x14ac:dyDescent="0.45">
      <c r="A103" s="78"/>
      <c r="B103" s="5"/>
      <c r="C103" s="6" t="s">
        <v>62</v>
      </c>
      <c r="D103" s="96" t="s">
        <v>112</v>
      </c>
      <c r="E103" s="97"/>
      <c r="F103" s="98"/>
      <c r="G103" s="96" t="s">
        <v>113</v>
      </c>
      <c r="H103" s="97"/>
      <c r="I103" s="98"/>
      <c r="J103" s="79" t="s">
        <v>114</v>
      </c>
    </row>
    <row r="104" spans="1:21" x14ac:dyDescent="0.45">
      <c r="A104" s="2" t="s">
        <v>1</v>
      </c>
      <c r="B104" s="7"/>
      <c r="C104" s="3" t="s">
        <v>63</v>
      </c>
      <c r="D104" s="8"/>
      <c r="F104" s="9"/>
      <c r="H104" s="80"/>
      <c r="J104" s="81" t="s">
        <v>115</v>
      </c>
      <c r="K104" s="74"/>
      <c r="L104" s="73"/>
    </row>
    <row r="105" spans="1:21" x14ac:dyDescent="0.45">
      <c r="A105" s="4" t="s">
        <v>2</v>
      </c>
      <c r="B105" s="7" t="s">
        <v>65</v>
      </c>
      <c r="C105" s="3" t="s">
        <v>66</v>
      </c>
      <c r="D105" s="37" t="s">
        <v>67</v>
      </c>
      <c r="E105" s="103" t="s">
        <v>68</v>
      </c>
      <c r="F105" s="104"/>
      <c r="G105" s="37" t="s">
        <v>67</v>
      </c>
      <c r="H105" s="103" t="s">
        <v>68</v>
      </c>
      <c r="I105" s="104"/>
      <c r="J105" s="37" t="s">
        <v>67</v>
      </c>
      <c r="K105" s="96" t="s">
        <v>68</v>
      </c>
      <c r="L105" s="97"/>
    </row>
    <row r="106" spans="1:21" x14ac:dyDescent="0.45">
      <c r="A106" s="73"/>
      <c r="B106" s="10"/>
      <c r="C106" s="11" t="s">
        <v>69</v>
      </c>
      <c r="D106" s="10"/>
      <c r="E106" s="41" t="s">
        <v>70</v>
      </c>
      <c r="F106" s="42" t="s">
        <v>71</v>
      </c>
      <c r="G106" s="58"/>
      <c r="H106" s="41" t="s">
        <v>70</v>
      </c>
      <c r="I106" s="42" t="s">
        <v>72</v>
      </c>
      <c r="J106" s="43"/>
      <c r="K106" s="41" t="s">
        <v>70</v>
      </c>
      <c r="L106" s="47" t="s">
        <v>72</v>
      </c>
    </row>
    <row r="107" spans="1:21" ht="21" x14ac:dyDescent="0.5">
      <c r="A107" s="4"/>
      <c r="B107" s="4" t="s">
        <v>3</v>
      </c>
      <c r="D107" s="16"/>
      <c r="E107" s="16">
        <v>3161422</v>
      </c>
      <c r="F107" s="16">
        <v>11143891</v>
      </c>
      <c r="G107" s="16"/>
      <c r="H107" s="16">
        <v>2713562.9700608058</v>
      </c>
      <c r="I107" s="16">
        <v>9730485</v>
      </c>
      <c r="J107" s="48"/>
      <c r="K107" s="48">
        <f>E107/H107*100-100</f>
        <v>16.504464236890669</v>
      </c>
      <c r="L107" s="48">
        <f>F107/I107*100-100</f>
        <v>14.525545232329122</v>
      </c>
      <c r="M107" s="14"/>
      <c r="N107" s="82"/>
    </row>
    <row r="108" spans="1:21" ht="21" x14ac:dyDescent="0.5">
      <c r="A108" s="4"/>
      <c r="D108" s="16"/>
      <c r="E108" s="16"/>
      <c r="F108" s="16"/>
      <c r="G108" s="16"/>
      <c r="H108" s="16"/>
      <c r="I108" s="16"/>
      <c r="J108" s="48"/>
      <c r="K108" s="48"/>
      <c r="L108" s="48"/>
      <c r="M108" s="14"/>
      <c r="N108" s="82"/>
    </row>
    <row r="109" spans="1:21" ht="21" x14ac:dyDescent="0.5">
      <c r="A109" s="4" t="s">
        <v>4</v>
      </c>
      <c r="B109" s="4" t="s">
        <v>5</v>
      </c>
      <c r="C109" s="51"/>
      <c r="D109" s="52"/>
      <c r="E109" s="16">
        <f t="shared" ref="E109:F109" si="72">SUM(E110:E119)</f>
        <v>416894.93203899998</v>
      </c>
      <c r="F109" s="16">
        <f t="shared" si="72"/>
        <v>1469648.7227637989</v>
      </c>
      <c r="G109" s="52"/>
      <c r="H109" s="16">
        <f>SUM(H110:H119)</f>
        <v>299753.99522899999</v>
      </c>
      <c r="I109" s="16">
        <f t="shared" ref="I109" si="73">SUM(I110:I119)</f>
        <v>1074863.1747699999</v>
      </c>
      <c r="J109" s="53"/>
      <c r="K109" s="48">
        <f t="shared" ref="K109:L110" si="74">E109/H109*100-100</f>
        <v>39.079024358127072</v>
      </c>
      <c r="L109" s="48">
        <f t="shared" si="74"/>
        <v>36.728911852271381</v>
      </c>
      <c r="M109" s="14"/>
      <c r="N109" s="82"/>
    </row>
    <row r="110" spans="1:21" ht="21" x14ac:dyDescent="0.5">
      <c r="A110" s="4" t="s">
        <v>0</v>
      </c>
      <c r="B110" s="4" t="s">
        <v>8</v>
      </c>
      <c r="C110" s="51" t="s">
        <v>9</v>
      </c>
      <c r="D110" s="16">
        <v>10443.995713</v>
      </c>
      <c r="E110" s="16">
        <v>6957.4562740000001</v>
      </c>
      <c r="F110" s="16">
        <v>24506.006970031605</v>
      </c>
      <c r="G110" s="16">
        <v>8209.4906436999991</v>
      </c>
      <c r="H110" s="16">
        <v>5493.4684120000002</v>
      </c>
      <c r="I110" s="16">
        <v>19696.570210000002</v>
      </c>
      <c r="J110" s="48">
        <f>D110/G110*100-100</f>
        <v>27.218559180827739</v>
      </c>
      <c r="K110" s="48">
        <f t="shared" si="74"/>
        <v>26.649609175908722</v>
      </c>
      <c r="L110" s="48">
        <f t="shared" si="74"/>
        <v>24.417635703853875</v>
      </c>
      <c r="M110" s="50"/>
      <c r="N110" s="50"/>
      <c r="O110" s="21"/>
      <c r="T110" s="1"/>
    </row>
    <row r="111" spans="1:21" ht="21" x14ac:dyDescent="0.5">
      <c r="A111" s="4" t="s">
        <v>0</v>
      </c>
      <c r="B111" s="4" t="s">
        <v>10</v>
      </c>
      <c r="C111" s="51" t="s">
        <v>9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50"/>
      <c r="N111" s="50"/>
      <c r="O111" s="21"/>
      <c r="T111" s="1"/>
    </row>
    <row r="112" spans="1:21" ht="21" x14ac:dyDescent="0.5">
      <c r="A112" s="4" t="s">
        <v>0</v>
      </c>
      <c r="B112" s="4" t="s">
        <v>11</v>
      </c>
      <c r="C112" s="51" t="s">
        <v>9</v>
      </c>
      <c r="D112" s="20">
        <v>17676.828928999996</v>
      </c>
      <c r="E112" s="16">
        <v>5043.1760479999994</v>
      </c>
      <c r="F112" s="16">
        <v>17783.974534115252</v>
      </c>
      <c r="G112" s="20">
        <v>12852.904125000001</v>
      </c>
      <c r="H112" s="16">
        <v>3732.1188739999998</v>
      </c>
      <c r="I112" s="16">
        <v>13381.25964</v>
      </c>
      <c r="J112" s="48">
        <f>D112/G112*100-100</f>
        <v>37.531788591008365</v>
      </c>
      <c r="K112" s="48">
        <f t="shared" ref="J112:L118" si="75">E112/H112*100-100</f>
        <v>35.129030405048127</v>
      </c>
      <c r="L112" s="48">
        <f t="shared" si="75"/>
        <v>32.902096010112615</v>
      </c>
      <c r="M112" s="50"/>
      <c r="N112" s="50"/>
      <c r="O112" s="21"/>
      <c r="T112" s="1"/>
    </row>
    <row r="113" spans="1:20" ht="21" x14ac:dyDescent="0.5">
      <c r="A113" s="4" t="s">
        <v>0</v>
      </c>
      <c r="B113" s="4" t="s">
        <v>12</v>
      </c>
      <c r="C113" s="51" t="s">
        <v>9</v>
      </c>
      <c r="D113" s="20">
        <v>42440.21012209999</v>
      </c>
      <c r="E113" s="16">
        <v>27500.838706999999</v>
      </c>
      <c r="F113" s="16">
        <v>96981.22166726047</v>
      </c>
      <c r="G113" s="20">
        <v>41470.377838</v>
      </c>
      <c r="H113" s="16">
        <v>28672.828674</v>
      </c>
      <c r="I113" s="16">
        <v>102806.66028999981</v>
      </c>
      <c r="J113" s="48">
        <f t="shared" si="75"/>
        <v>2.3386145356296311</v>
      </c>
      <c r="K113" s="48">
        <f t="shared" si="75"/>
        <v>-4.0874584796816436</v>
      </c>
      <c r="L113" s="48">
        <f t="shared" si="75"/>
        <v>-5.6664019688090121</v>
      </c>
      <c r="M113" s="50"/>
      <c r="N113" s="50"/>
      <c r="O113" s="21"/>
      <c r="T113" s="1"/>
    </row>
    <row r="114" spans="1:20" ht="21" x14ac:dyDescent="0.5">
      <c r="A114" s="4" t="s">
        <v>0</v>
      </c>
      <c r="B114" s="4" t="s">
        <v>13</v>
      </c>
      <c r="C114" s="51" t="s">
        <v>9</v>
      </c>
      <c r="D114" s="20">
        <v>32601.168389299997</v>
      </c>
      <c r="E114" s="16">
        <v>11365.579288999999</v>
      </c>
      <c r="F114" s="16">
        <v>40039.430384178217</v>
      </c>
      <c r="G114" s="20">
        <v>34228.002156999995</v>
      </c>
      <c r="H114" s="16">
        <v>10970.085369</v>
      </c>
      <c r="I114" s="16">
        <v>39333.352299999991</v>
      </c>
      <c r="J114" s="48">
        <f t="shared" si="75"/>
        <v>-4.7529322927990165</v>
      </c>
      <c r="K114" s="48">
        <f t="shared" si="75"/>
        <v>3.6052036670344449</v>
      </c>
      <c r="L114" s="48">
        <f t="shared" si="75"/>
        <v>1.7951129077249419</v>
      </c>
      <c r="M114" s="50"/>
      <c r="N114" s="50"/>
      <c r="O114" s="21"/>
      <c r="T114" s="1"/>
    </row>
    <row r="115" spans="1:20" ht="21" x14ac:dyDescent="0.5">
      <c r="A115" s="4" t="s">
        <v>0</v>
      </c>
      <c r="B115" s="4" t="s">
        <v>14</v>
      </c>
      <c r="C115" s="51" t="s">
        <v>9</v>
      </c>
      <c r="D115" s="20">
        <v>39039.160000000003</v>
      </c>
      <c r="E115" s="16">
        <v>12142.091262</v>
      </c>
      <c r="F115" s="16">
        <v>42737.767120496574</v>
      </c>
      <c r="G115" s="20">
        <v>22960.014999999999</v>
      </c>
      <c r="H115" s="16">
        <v>6194.9122180000004</v>
      </c>
      <c r="I115" s="16">
        <v>22209.957279999995</v>
      </c>
      <c r="J115" s="48">
        <f t="shared" si="75"/>
        <v>70.031073585971114</v>
      </c>
      <c r="K115" s="48">
        <f t="shared" si="75"/>
        <v>96.001022043860701</v>
      </c>
      <c r="L115" s="48">
        <f t="shared" si="75"/>
        <v>92.426156348269132</v>
      </c>
      <c r="M115" s="50"/>
      <c r="N115" s="50"/>
      <c r="O115" s="21"/>
      <c r="T115" s="1"/>
    </row>
    <row r="116" spans="1:20" ht="21" x14ac:dyDescent="0.5">
      <c r="A116" s="4" t="s">
        <v>0</v>
      </c>
      <c r="B116" s="4" t="s">
        <v>15</v>
      </c>
      <c r="C116" s="51" t="s">
        <v>9</v>
      </c>
      <c r="D116" s="20">
        <v>609965.69019999995</v>
      </c>
      <c r="E116" s="16">
        <v>181412.32870399999</v>
      </c>
      <c r="F116" s="16">
        <v>639629.4488067606</v>
      </c>
      <c r="G116" s="20">
        <v>529621.11599999992</v>
      </c>
      <c r="H116" s="16">
        <v>138119.75483799999</v>
      </c>
      <c r="I116" s="16">
        <v>495290.65581000003</v>
      </c>
      <c r="J116" s="48">
        <f t="shared" si="75"/>
        <v>15.17019842539662</v>
      </c>
      <c r="K116" s="48">
        <f t="shared" si="75"/>
        <v>31.344230169520387</v>
      </c>
      <c r="L116" s="48">
        <f t="shared" si="75"/>
        <v>29.142240279237342</v>
      </c>
      <c r="M116" s="50"/>
      <c r="N116" s="50"/>
      <c r="O116" s="21"/>
      <c r="T116" s="1"/>
    </row>
    <row r="117" spans="1:20" ht="21" x14ac:dyDescent="0.5">
      <c r="A117" s="4" t="s">
        <v>0</v>
      </c>
      <c r="B117" s="4" t="s">
        <v>16</v>
      </c>
      <c r="C117" s="51" t="s">
        <v>9</v>
      </c>
      <c r="D117" s="20">
        <v>559.11680000000001</v>
      </c>
      <c r="E117" s="16">
        <v>162.12526700000001</v>
      </c>
      <c r="F117" s="16">
        <v>571.03105250464955</v>
      </c>
      <c r="G117" s="20">
        <v>696.13057000000003</v>
      </c>
      <c r="H117" s="16">
        <v>197.75219399999997</v>
      </c>
      <c r="I117" s="16">
        <v>709.18009999999992</v>
      </c>
      <c r="J117" s="48">
        <f t="shared" si="75"/>
        <v>-19.68219410332749</v>
      </c>
      <c r="K117" s="48">
        <f t="shared" si="75"/>
        <v>-18.015945249133352</v>
      </c>
      <c r="L117" s="48">
        <f t="shared" si="75"/>
        <v>-19.480107732203763</v>
      </c>
      <c r="M117" s="50"/>
      <c r="N117" s="50"/>
      <c r="O117" s="21"/>
      <c r="T117" s="1"/>
    </row>
    <row r="118" spans="1:20" ht="21" x14ac:dyDescent="0.5">
      <c r="A118" s="4" t="s">
        <v>0</v>
      </c>
      <c r="B118" s="4" t="s">
        <v>75</v>
      </c>
      <c r="C118" s="51" t="s">
        <v>9</v>
      </c>
      <c r="D118" s="20">
        <v>214644.29420800001</v>
      </c>
      <c r="E118" s="16">
        <v>41789.656121</v>
      </c>
      <c r="F118" s="16">
        <v>147317.87293845232</v>
      </c>
      <c r="G118" s="20">
        <v>180525.057</v>
      </c>
      <c r="H118" s="16">
        <v>37042.752965</v>
      </c>
      <c r="I118" s="16">
        <v>132832.11647999994</v>
      </c>
      <c r="J118" s="48">
        <f t="shared" si="75"/>
        <v>18.900000794903505</v>
      </c>
      <c r="K118" s="48">
        <f t="shared" si="75"/>
        <v>12.814660833888695</v>
      </c>
      <c r="L118" s="48">
        <f t="shared" si="75"/>
        <v>10.905311789286614</v>
      </c>
      <c r="M118" s="50"/>
      <c r="N118" s="50"/>
      <c r="O118" s="21"/>
      <c r="T118" s="1"/>
    </row>
    <row r="119" spans="1:20" ht="21" x14ac:dyDescent="0.5">
      <c r="A119" s="4"/>
      <c r="B119" s="4" t="s">
        <v>17</v>
      </c>
      <c r="C119" s="51" t="s">
        <v>6</v>
      </c>
      <c r="D119" s="20" t="s">
        <v>7</v>
      </c>
      <c r="E119" s="16">
        <v>130521.68036699999</v>
      </c>
      <c r="F119" s="16">
        <v>460081.96928999916</v>
      </c>
      <c r="G119" s="20"/>
      <c r="H119" s="16">
        <v>69330.321685000003</v>
      </c>
      <c r="I119" s="16">
        <v>248603.42266000016</v>
      </c>
      <c r="J119" s="53" t="s">
        <v>7</v>
      </c>
      <c r="K119" s="48">
        <f>E119/H119*100-100</f>
        <v>88.260601126330954</v>
      </c>
      <c r="L119" s="48">
        <f>F119/I119*100-100</f>
        <v>85.066627147457012</v>
      </c>
      <c r="M119" s="14"/>
      <c r="N119" s="50"/>
      <c r="O119" s="21"/>
    </row>
    <row r="120" spans="1:20" ht="21" x14ac:dyDescent="0.5">
      <c r="A120" s="4"/>
      <c r="B120" s="4"/>
      <c r="C120" s="51"/>
      <c r="D120" s="20"/>
      <c r="E120" s="13"/>
      <c r="F120" s="14"/>
      <c r="G120" s="20"/>
      <c r="H120" s="13"/>
      <c r="I120" s="14"/>
      <c r="J120" s="48"/>
      <c r="K120" s="48"/>
      <c r="L120" s="48"/>
      <c r="M120" s="14"/>
      <c r="N120" s="82"/>
    </row>
    <row r="121" spans="1:20" ht="21" x14ac:dyDescent="0.5">
      <c r="A121" s="4" t="s">
        <v>18</v>
      </c>
      <c r="B121" s="4" t="s">
        <v>19</v>
      </c>
      <c r="C121" s="51"/>
      <c r="D121" s="20" t="s">
        <v>7</v>
      </c>
      <c r="E121" s="16">
        <f t="shared" ref="E121:I121" si="76">SUM(E122:E127,E130:E131)</f>
        <v>484694.79411000002</v>
      </c>
      <c r="F121" s="16">
        <f t="shared" si="76"/>
        <v>1708031.03805943</v>
      </c>
      <c r="G121" s="20"/>
      <c r="H121" s="16">
        <f t="shared" si="76"/>
        <v>388651.45243</v>
      </c>
      <c r="I121" s="16">
        <f t="shared" si="76"/>
        <v>1393653.332979999</v>
      </c>
      <c r="J121" s="53" t="s">
        <v>7</v>
      </c>
      <c r="K121" s="48">
        <f t="shared" ref="K121:K131" si="77">E121/H121*100-100</f>
        <v>24.711947190599616</v>
      </c>
      <c r="L121" s="48">
        <f t="shared" ref="L121:L131" si="78">F121/I121*100-100</f>
        <v>22.55781245162369</v>
      </c>
      <c r="M121" s="14"/>
      <c r="N121" s="82"/>
    </row>
    <row r="122" spans="1:20" ht="21" x14ac:dyDescent="0.5">
      <c r="A122" s="4" t="s">
        <v>0</v>
      </c>
      <c r="B122" s="4" t="s">
        <v>20</v>
      </c>
      <c r="C122" s="51" t="s">
        <v>6</v>
      </c>
      <c r="D122" s="20" t="s">
        <v>7</v>
      </c>
      <c r="E122" s="16">
        <v>30507.060300000001</v>
      </c>
      <c r="F122" s="16">
        <v>107505.01874668506</v>
      </c>
      <c r="G122" s="20"/>
      <c r="H122" s="16">
        <v>24226.106985999999</v>
      </c>
      <c r="I122" s="16">
        <v>86861.60705999998</v>
      </c>
      <c r="J122" s="53" t="s">
        <v>7</v>
      </c>
      <c r="K122" s="48">
        <f t="shared" si="77"/>
        <v>25.926383127217662</v>
      </c>
      <c r="L122" s="48">
        <f t="shared" si="78"/>
        <v>23.76586432763736</v>
      </c>
      <c r="M122" s="14"/>
      <c r="N122" s="82"/>
    </row>
    <row r="123" spans="1:20" ht="21" x14ac:dyDescent="0.5">
      <c r="A123" s="4" t="s">
        <v>0</v>
      </c>
      <c r="B123" s="4" t="s">
        <v>21</v>
      </c>
      <c r="C123" s="51" t="s">
        <v>6</v>
      </c>
      <c r="D123" s="20" t="s">
        <v>7</v>
      </c>
      <c r="E123" s="16">
        <v>30243.405686999999</v>
      </c>
      <c r="F123" s="16">
        <v>106574.12839809127</v>
      </c>
      <c r="G123" s="20"/>
      <c r="H123" s="16">
        <v>18968.592296000003</v>
      </c>
      <c r="I123" s="16">
        <v>68017.081089999992</v>
      </c>
      <c r="J123" s="53" t="s">
        <v>7</v>
      </c>
      <c r="K123" s="48">
        <f t="shared" si="77"/>
        <v>59.439378605746981</v>
      </c>
      <c r="L123" s="48">
        <f t="shared" si="78"/>
        <v>56.687300734168105</v>
      </c>
      <c r="M123" s="14"/>
      <c r="N123" s="82"/>
    </row>
    <row r="124" spans="1:20" ht="21" x14ac:dyDescent="0.5">
      <c r="A124" s="4" t="s">
        <v>0</v>
      </c>
      <c r="B124" s="4" t="s">
        <v>22</v>
      </c>
      <c r="C124" s="51" t="s">
        <v>6</v>
      </c>
      <c r="D124" s="20" t="s">
        <v>7</v>
      </c>
      <c r="E124" s="16">
        <v>33799.221589000001</v>
      </c>
      <c r="F124" s="16">
        <v>119137.72444503373</v>
      </c>
      <c r="G124" s="20"/>
      <c r="H124" s="16">
        <v>18310.719087999998</v>
      </c>
      <c r="I124" s="16">
        <v>65661.508440000005</v>
      </c>
      <c r="J124" s="53" t="s">
        <v>7</v>
      </c>
      <c r="K124" s="48">
        <f t="shared" si="77"/>
        <v>84.587079439990163</v>
      </c>
      <c r="L124" s="48">
        <f t="shared" si="78"/>
        <v>81.442259362498618</v>
      </c>
      <c r="M124" s="14"/>
      <c r="N124" s="82"/>
    </row>
    <row r="125" spans="1:20" ht="21" x14ac:dyDescent="0.5">
      <c r="A125" s="4" t="s">
        <v>0</v>
      </c>
      <c r="B125" s="4" t="s">
        <v>23</v>
      </c>
      <c r="C125" s="51" t="s">
        <v>6</v>
      </c>
      <c r="D125" s="20" t="s">
        <v>7</v>
      </c>
      <c r="E125" s="16">
        <v>7929.5993330000001</v>
      </c>
      <c r="F125" s="16">
        <v>27975.793377139642</v>
      </c>
      <c r="G125" s="20"/>
      <c r="H125" s="16">
        <v>5101.3945459999995</v>
      </c>
      <c r="I125" s="16">
        <v>18294.002419999997</v>
      </c>
      <c r="J125" s="53" t="s">
        <v>7</v>
      </c>
      <c r="K125" s="48">
        <f t="shared" si="77"/>
        <v>55.439836332941439</v>
      </c>
      <c r="L125" s="48">
        <f t="shared" si="78"/>
        <v>52.92330641956724</v>
      </c>
      <c r="M125" s="14"/>
      <c r="N125" s="82"/>
    </row>
    <row r="126" spans="1:20" ht="21" x14ac:dyDescent="0.5">
      <c r="A126" s="4" t="s">
        <v>0</v>
      </c>
      <c r="B126" s="4" t="s">
        <v>24</v>
      </c>
      <c r="C126" s="51" t="s">
        <v>6</v>
      </c>
      <c r="D126" s="20" t="s">
        <v>7</v>
      </c>
      <c r="E126" s="16">
        <v>146628.13683</v>
      </c>
      <c r="F126" s="16">
        <v>516557.44222842518</v>
      </c>
      <c r="G126" s="20"/>
      <c r="H126" s="16">
        <v>169521.98661600001</v>
      </c>
      <c r="I126" s="16">
        <v>607918.08547999943</v>
      </c>
      <c r="J126" s="53" t="s">
        <v>7</v>
      </c>
      <c r="K126" s="48">
        <f t="shared" si="77"/>
        <v>-13.50494425118967</v>
      </c>
      <c r="L126" s="48">
        <f t="shared" si="78"/>
        <v>-15.028446337377474</v>
      </c>
      <c r="M126" s="14"/>
      <c r="N126" s="82"/>
    </row>
    <row r="127" spans="1:20" ht="21" x14ac:dyDescent="0.5">
      <c r="A127" s="4" t="s">
        <v>0</v>
      </c>
      <c r="B127" s="4" t="s">
        <v>25</v>
      </c>
      <c r="C127" s="51" t="s">
        <v>6</v>
      </c>
      <c r="D127" s="20" t="s">
        <v>7</v>
      </c>
      <c r="E127" s="16">
        <f t="shared" ref="E127:I127" si="79">SUM(E128:E129)</f>
        <v>112412.83238500002</v>
      </c>
      <c r="F127" s="16">
        <f t="shared" si="79"/>
        <v>396309.50137707253</v>
      </c>
      <c r="G127" s="20"/>
      <c r="H127" s="16">
        <f t="shared" si="79"/>
        <v>61925.535238000004</v>
      </c>
      <c r="I127" s="16">
        <f t="shared" si="79"/>
        <v>222044.22802999974</v>
      </c>
      <c r="J127" s="53" t="s">
        <v>7</v>
      </c>
      <c r="K127" s="48">
        <f t="shared" si="77"/>
        <v>81.529044445011067</v>
      </c>
      <c r="L127" s="48">
        <f t="shared" si="78"/>
        <v>78.482235225465217</v>
      </c>
      <c r="M127" s="14"/>
      <c r="N127" s="82"/>
    </row>
    <row r="128" spans="1:20" ht="21" x14ac:dyDescent="0.5">
      <c r="A128" s="4"/>
      <c r="B128" s="4" t="s">
        <v>26</v>
      </c>
      <c r="C128" s="51" t="s">
        <v>6</v>
      </c>
      <c r="D128" s="20" t="s">
        <v>7</v>
      </c>
      <c r="E128" s="16">
        <v>85245.498373000009</v>
      </c>
      <c r="F128" s="16">
        <v>300509.03952600888</v>
      </c>
      <c r="G128" s="20"/>
      <c r="H128" s="16">
        <v>40076.227423000004</v>
      </c>
      <c r="I128" s="16">
        <v>143702.66477999973</v>
      </c>
      <c r="J128" s="53" t="s">
        <v>7</v>
      </c>
      <c r="K128" s="48">
        <f t="shared" si="77"/>
        <v>112.70839062081245</v>
      </c>
      <c r="L128" s="48">
        <f t="shared" si="78"/>
        <v>109.11862698306285</v>
      </c>
      <c r="M128" s="14"/>
      <c r="N128" s="82"/>
    </row>
    <row r="129" spans="1:14" ht="21" x14ac:dyDescent="0.5">
      <c r="A129" s="4"/>
      <c r="B129" s="4" t="s">
        <v>27</v>
      </c>
      <c r="C129" s="51" t="s">
        <v>6</v>
      </c>
      <c r="D129" s="20" t="s">
        <v>7</v>
      </c>
      <c r="E129" s="16">
        <v>27167.334011999999</v>
      </c>
      <c r="F129" s="16">
        <v>95800.46185106365</v>
      </c>
      <c r="G129" s="20"/>
      <c r="H129" s="16">
        <v>21849.307815</v>
      </c>
      <c r="I129" s="16">
        <v>78341.563250000007</v>
      </c>
      <c r="J129" s="53" t="s">
        <v>7</v>
      </c>
      <c r="K129" s="48">
        <f t="shared" si="77"/>
        <v>24.339563715373473</v>
      </c>
      <c r="L129" s="48">
        <f t="shared" si="78"/>
        <v>22.285614272655764</v>
      </c>
      <c r="M129" s="14"/>
      <c r="N129" s="82"/>
    </row>
    <row r="130" spans="1:14" ht="21" x14ac:dyDescent="0.5">
      <c r="A130" s="4" t="s">
        <v>0</v>
      </c>
      <c r="B130" s="4" t="s">
        <v>28</v>
      </c>
      <c r="C130" s="51" t="s">
        <v>6</v>
      </c>
      <c r="D130" s="20" t="s">
        <v>7</v>
      </c>
      <c r="E130" s="16">
        <v>8339.8838489999998</v>
      </c>
      <c r="F130" s="16">
        <v>29403.84364830867</v>
      </c>
      <c r="G130" s="20"/>
      <c r="H130" s="16">
        <v>4919.333764</v>
      </c>
      <c r="I130" s="16">
        <v>17637.875259999993</v>
      </c>
      <c r="J130" s="53" t="s">
        <v>7</v>
      </c>
      <c r="K130" s="48">
        <f t="shared" si="77"/>
        <v>69.532791412361661</v>
      </c>
      <c r="L130" s="48">
        <f t="shared" si="78"/>
        <v>66.708536118248304</v>
      </c>
      <c r="M130" s="14"/>
      <c r="N130" s="82"/>
    </row>
    <row r="131" spans="1:14" ht="21" x14ac:dyDescent="0.5">
      <c r="B131" s="4" t="s">
        <v>29</v>
      </c>
      <c r="C131" s="51" t="s">
        <v>6</v>
      </c>
      <c r="D131" s="20" t="s">
        <v>7</v>
      </c>
      <c r="E131" s="16">
        <v>114834.654137</v>
      </c>
      <c r="F131" s="16">
        <v>404567.58583867393</v>
      </c>
      <c r="G131" s="20"/>
      <c r="H131" s="16">
        <v>85677.783896000008</v>
      </c>
      <c r="I131" s="16">
        <v>307218.9451999999</v>
      </c>
      <c r="J131" s="53" t="s">
        <v>7</v>
      </c>
      <c r="K131" s="48">
        <f t="shared" si="77"/>
        <v>34.030840802782762</v>
      </c>
      <c r="L131" s="48">
        <f t="shared" si="78"/>
        <v>31.687056465642087</v>
      </c>
      <c r="M131" s="14"/>
      <c r="N131" s="82"/>
    </row>
    <row r="132" spans="1:14" ht="21" x14ac:dyDescent="0.5">
      <c r="B132" s="4"/>
      <c r="C132" s="51"/>
      <c r="D132" s="17"/>
      <c r="E132" s="16"/>
      <c r="F132" s="16"/>
      <c r="G132" s="17"/>
      <c r="H132" s="16"/>
      <c r="I132" s="16"/>
      <c r="J132" s="48"/>
      <c r="K132" s="48"/>
      <c r="L132" s="48"/>
      <c r="M132" s="14"/>
      <c r="N132" s="82"/>
    </row>
    <row r="133" spans="1:14" ht="21" x14ac:dyDescent="0.5">
      <c r="A133" s="2" t="s">
        <v>30</v>
      </c>
      <c r="B133" s="4" t="s">
        <v>31</v>
      </c>
      <c r="C133" s="51"/>
      <c r="D133" s="52"/>
      <c r="E133" s="16">
        <f t="shared" ref="E133:F133" si="80">SUM(E134,E145,E146)</f>
        <v>177598.01689099998</v>
      </c>
      <c r="F133" s="16">
        <f t="shared" si="80"/>
        <v>625873.66780884378</v>
      </c>
      <c r="G133" s="52"/>
      <c r="H133" s="16">
        <f t="shared" ref="H133:I133" si="81">SUM(H134,H145,H146)</f>
        <v>88347.548345999996</v>
      </c>
      <c r="I133" s="16">
        <f t="shared" si="81"/>
        <v>316767.74680000002</v>
      </c>
      <c r="J133" s="53" t="s">
        <v>7</v>
      </c>
      <c r="K133" s="48">
        <f t="shared" ref="K133:K146" si="82">E133/H133*100-100</f>
        <v>101.02200934367059</v>
      </c>
      <c r="L133" s="48">
        <f t="shared" ref="L133:L146" si="83">F133/I133*100-100</f>
        <v>97.581248132565179</v>
      </c>
      <c r="M133" s="14"/>
      <c r="N133" s="82"/>
    </row>
    <row r="134" spans="1:14" ht="21" x14ac:dyDescent="0.5">
      <c r="B134" s="4" t="s">
        <v>32</v>
      </c>
      <c r="C134" s="51" t="s">
        <v>6</v>
      </c>
      <c r="D134" s="20" t="s">
        <v>7</v>
      </c>
      <c r="E134" s="16">
        <f t="shared" ref="E134:F134" si="84">SUM(E135,E139,E143,E144)</f>
        <v>163565.82396799998</v>
      </c>
      <c r="F134" s="16">
        <f t="shared" si="84"/>
        <v>576505.09377654444</v>
      </c>
      <c r="G134" s="20"/>
      <c r="H134" s="16">
        <f t="shared" ref="H134:I134" si="85">SUM(H135,H139,H143,H144)</f>
        <v>84836.240873000002</v>
      </c>
      <c r="I134" s="16">
        <f t="shared" si="85"/>
        <v>304176.05346000002</v>
      </c>
      <c r="J134" s="53" t="s">
        <v>7</v>
      </c>
      <c r="K134" s="48">
        <f t="shared" si="82"/>
        <v>92.801828893925546</v>
      </c>
      <c r="L134" s="48">
        <f t="shared" si="83"/>
        <v>89.530072212721507</v>
      </c>
      <c r="M134" s="14"/>
      <c r="N134" s="82"/>
    </row>
    <row r="135" spans="1:14" ht="21" x14ac:dyDescent="0.5">
      <c r="B135" s="4" t="s">
        <v>33</v>
      </c>
      <c r="C135" s="51" t="s">
        <v>6</v>
      </c>
      <c r="D135" s="20" t="s">
        <v>7</v>
      </c>
      <c r="E135" s="16">
        <f t="shared" ref="E135:F135" si="86">SUM(E136:E138)</f>
        <v>26402.521441000001</v>
      </c>
      <c r="F135" s="16">
        <f t="shared" si="86"/>
        <v>93090.061361134445</v>
      </c>
      <c r="G135" s="20"/>
      <c r="H135" s="16">
        <f t="shared" ref="H135:I135" si="87">SUM(H136:H138)</f>
        <v>16681.586307000001</v>
      </c>
      <c r="I135" s="16">
        <f t="shared" si="87"/>
        <v>59810.099929999997</v>
      </c>
      <c r="J135" s="53" t="s">
        <v>7</v>
      </c>
      <c r="K135" s="48">
        <f t="shared" si="82"/>
        <v>58.273445672974503</v>
      </c>
      <c r="L135" s="48">
        <f t="shared" si="83"/>
        <v>55.642711632457321</v>
      </c>
      <c r="M135" s="14"/>
      <c r="N135" s="82"/>
    </row>
    <row r="136" spans="1:14" ht="21" x14ac:dyDescent="0.5">
      <c r="B136" s="4" t="s">
        <v>34</v>
      </c>
      <c r="C136" s="51" t="s">
        <v>6</v>
      </c>
      <c r="D136" s="20" t="s">
        <v>7</v>
      </c>
      <c r="E136" s="16">
        <v>9633.0805440000004</v>
      </c>
      <c r="F136" s="16">
        <v>34010.012164027386</v>
      </c>
      <c r="G136" s="20"/>
      <c r="H136" s="16">
        <v>3322.7275479999998</v>
      </c>
      <c r="I136" s="16">
        <v>11911.3495</v>
      </c>
      <c r="J136" s="53" t="s">
        <v>7</v>
      </c>
      <c r="K136" s="48">
        <f t="shared" si="82"/>
        <v>189.91484871512557</v>
      </c>
      <c r="L136" s="48">
        <f t="shared" si="83"/>
        <v>185.52610402395959</v>
      </c>
      <c r="M136" s="14"/>
      <c r="N136" s="82"/>
    </row>
    <row r="137" spans="1:14" ht="21" x14ac:dyDescent="0.5">
      <c r="B137" s="4" t="s">
        <v>35</v>
      </c>
      <c r="C137" s="51" t="s">
        <v>6</v>
      </c>
      <c r="D137" s="20" t="s">
        <v>7</v>
      </c>
      <c r="E137" s="16">
        <v>16644.821336000001</v>
      </c>
      <c r="F137" s="16">
        <v>58640.579046102823</v>
      </c>
      <c r="G137" s="20"/>
      <c r="H137" s="16">
        <v>13293.439085</v>
      </c>
      <c r="I137" s="16">
        <v>47664.219219999999</v>
      </c>
      <c r="J137" s="53" t="s">
        <v>7</v>
      </c>
      <c r="K137" s="48">
        <f t="shared" si="82"/>
        <v>25.210799324169031</v>
      </c>
      <c r="L137" s="48">
        <f t="shared" si="83"/>
        <v>23.028510706196826</v>
      </c>
      <c r="M137" s="14"/>
      <c r="N137" s="82"/>
    </row>
    <row r="138" spans="1:14" ht="21" x14ac:dyDescent="0.5">
      <c r="B138" s="4" t="s">
        <v>36</v>
      </c>
      <c r="C138" s="51" t="s">
        <v>6</v>
      </c>
      <c r="D138" s="20" t="s">
        <v>7</v>
      </c>
      <c r="E138" s="16">
        <v>124.619561</v>
      </c>
      <c r="F138" s="16">
        <v>439.47015100423573</v>
      </c>
      <c r="G138" s="20"/>
      <c r="H138" s="16">
        <v>65.419674000000001</v>
      </c>
      <c r="I138" s="16">
        <v>234.5312100000001</v>
      </c>
      <c r="J138" s="53" t="s">
        <v>7</v>
      </c>
      <c r="K138" s="48">
        <f t="shared" si="82"/>
        <v>90.49248242967397</v>
      </c>
      <c r="L138" s="48">
        <f t="shared" si="83"/>
        <v>87.382374825182353</v>
      </c>
      <c r="M138" s="14"/>
      <c r="N138" s="82"/>
    </row>
    <row r="139" spans="1:14" ht="21" x14ac:dyDescent="0.5">
      <c r="B139" s="4" t="s">
        <v>37</v>
      </c>
      <c r="C139" s="51" t="s">
        <v>6</v>
      </c>
      <c r="D139" s="20" t="s">
        <v>7</v>
      </c>
      <c r="E139" s="16">
        <f t="shared" ref="E139:I139" si="88">SUM(E140:E142)</f>
        <v>117078.682246</v>
      </c>
      <c r="F139" s="16">
        <f t="shared" si="88"/>
        <v>412657.22309560236</v>
      </c>
      <c r="G139" s="20"/>
      <c r="H139" s="16">
        <f t="shared" si="88"/>
        <v>52446.445580000007</v>
      </c>
      <c r="I139" s="16">
        <f t="shared" si="88"/>
        <v>188036.43216</v>
      </c>
      <c r="J139" s="53" t="s">
        <v>7</v>
      </c>
      <c r="K139" s="48">
        <f t="shared" si="82"/>
        <v>123.23473202280638</v>
      </c>
      <c r="L139" s="48">
        <f t="shared" si="83"/>
        <v>119.45599496616316</v>
      </c>
      <c r="M139" s="14"/>
      <c r="N139" s="82"/>
    </row>
    <row r="140" spans="1:14" ht="21" x14ac:dyDescent="0.5">
      <c r="B140" s="4" t="s">
        <v>34</v>
      </c>
      <c r="C140" s="51" t="s">
        <v>6</v>
      </c>
      <c r="D140" s="20" t="s">
        <v>7</v>
      </c>
      <c r="E140" s="16">
        <v>27291.307135000003</v>
      </c>
      <c r="F140" s="16">
        <v>96114.764149274823</v>
      </c>
      <c r="G140" s="20"/>
      <c r="H140" s="16">
        <v>13537.432975</v>
      </c>
      <c r="I140" s="16">
        <v>48542.522340000003</v>
      </c>
      <c r="J140" s="53" t="s">
        <v>7</v>
      </c>
      <c r="K140" s="48">
        <f t="shared" si="82"/>
        <v>101.59883476726876</v>
      </c>
      <c r="L140" s="48">
        <f t="shared" si="83"/>
        <v>98.001174055338169</v>
      </c>
      <c r="M140" s="14"/>
      <c r="N140" s="82"/>
    </row>
    <row r="141" spans="1:14" ht="21" x14ac:dyDescent="0.5">
      <c r="B141" s="4" t="s">
        <v>35</v>
      </c>
      <c r="C141" s="51" t="s">
        <v>6</v>
      </c>
      <c r="D141" s="20" t="s">
        <v>7</v>
      </c>
      <c r="E141" s="16">
        <v>86535.48198099999</v>
      </c>
      <c r="F141" s="16">
        <v>305076.61140163854</v>
      </c>
      <c r="G141" s="20"/>
      <c r="H141" s="16">
        <v>37122.085785000003</v>
      </c>
      <c r="I141" s="16">
        <v>133086.21448</v>
      </c>
      <c r="J141" s="53" t="s">
        <v>7</v>
      </c>
      <c r="K141" s="48">
        <f t="shared" si="82"/>
        <v>133.11050591873413</v>
      </c>
      <c r="L141" s="48">
        <f t="shared" si="83"/>
        <v>129.23231575384918</v>
      </c>
      <c r="M141" s="14"/>
      <c r="N141" s="82"/>
    </row>
    <row r="142" spans="1:14" ht="21" x14ac:dyDescent="0.5">
      <c r="B142" s="4" t="s">
        <v>36</v>
      </c>
      <c r="C142" s="51" t="s">
        <v>6</v>
      </c>
      <c r="D142" s="20" t="s">
        <v>7</v>
      </c>
      <c r="E142" s="16">
        <v>3251.8931300000004</v>
      </c>
      <c r="F142" s="16">
        <v>11465.847544688986</v>
      </c>
      <c r="G142" s="20"/>
      <c r="H142" s="16">
        <v>1786.9268200000001</v>
      </c>
      <c r="I142" s="16">
        <v>6407.6953400000011</v>
      </c>
      <c r="J142" s="53" t="s">
        <v>7</v>
      </c>
      <c r="K142" s="48">
        <f t="shared" si="82"/>
        <v>81.982445705303149</v>
      </c>
      <c r="L142" s="48">
        <f t="shared" si="83"/>
        <v>78.938712536994359</v>
      </c>
      <c r="M142" s="14"/>
      <c r="N142" s="82"/>
    </row>
    <row r="143" spans="1:14" ht="21" x14ac:dyDescent="0.5">
      <c r="B143" s="4" t="s">
        <v>38</v>
      </c>
      <c r="C143" s="51" t="s">
        <v>6</v>
      </c>
      <c r="D143" s="20" t="s">
        <v>7</v>
      </c>
      <c r="E143" s="16">
        <v>17570.048498</v>
      </c>
      <c r="F143" s="16">
        <v>61910.223220790445</v>
      </c>
      <c r="G143" s="20"/>
      <c r="H143" s="16">
        <v>14210.24446</v>
      </c>
      <c r="I143" s="16">
        <v>50958.700950000013</v>
      </c>
      <c r="J143" s="53" t="s">
        <v>7</v>
      </c>
      <c r="K143" s="48">
        <f t="shared" si="82"/>
        <v>23.643534405459476</v>
      </c>
      <c r="L143" s="48">
        <f t="shared" si="83"/>
        <v>21.490976156428943</v>
      </c>
      <c r="M143" s="14"/>
      <c r="N143" s="82"/>
    </row>
    <row r="144" spans="1:14" ht="21" x14ac:dyDescent="0.5">
      <c r="B144" s="4" t="s">
        <v>39</v>
      </c>
      <c r="C144" s="51" t="s">
        <v>6</v>
      </c>
      <c r="D144" s="20" t="s">
        <v>7</v>
      </c>
      <c r="E144" s="16">
        <v>2514.5717830000003</v>
      </c>
      <c r="F144" s="16">
        <v>8847.5860990172332</v>
      </c>
      <c r="G144" s="20"/>
      <c r="H144" s="16">
        <v>1497.964526</v>
      </c>
      <c r="I144" s="16">
        <v>5370.82042</v>
      </c>
      <c r="J144" s="53" t="s">
        <v>7</v>
      </c>
      <c r="K144" s="48">
        <f t="shared" si="82"/>
        <v>67.865909996856658</v>
      </c>
      <c r="L144" s="48">
        <f t="shared" si="83"/>
        <v>64.734349822428669</v>
      </c>
      <c r="M144" s="14"/>
      <c r="N144" s="82"/>
    </row>
    <row r="145" spans="1:20" ht="21" x14ac:dyDescent="0.5">
      <c r="B145" s="4" t="s">
        <v>40</v>
      </c>
      <c r="C145" s="51" t="s">
        <v>6</v>
      </c>
      <c r="D145" s="20" t="s">
        <v>7</v>
      </c>
      <c r="E145" s="16">
        <v>5607.2412060000006</v>
      </c>
      <c r="F145" s="16">
        <v>19778.369058362397</v>
      </c>
      <c r="G145" s="20"/>
      <c r="H145" s="16">
        <v>1534.120367</v>
      </c>
      <c r="I145" s="16">
        <v>5501.7659700000004</v>
      </c>
      <c r="J145" s="53" t="s">
        <v>7</v>
      </c>
      <c r="K145" s="48">
        <f t="shared" si="82"/>
        <v>265.50203795058542</v>
      </c>
      <c r="L145" s="48">
        <f t="shared" si="83"/>
        <v>259.49128273012303</v>
      </c>
      <c r="M145" s="14"/>
      <c r="N145" s="82"/>
    </row>
    <row r="146" spans="1:20" ht="21" x14ac:dyDescent="0.5">
      <c r="B146" s="4" t="s">
        <v>41</v>
      </c>
      <c r="C146" s="51" t="s">
        <v>6</v>
      </c>
      <c r="D146" s="52" t="s">
        <v>7</v>
      </c>
      <c r="E146" s="16">
        <v>8424.9517169999999</v>
      </c>
      <c r="F146" s="16">
        <v>29590.204973936867</v>
      </c>
      <c r="G146" s="20"/>
      <c r="H146" s="16">
        <v>1977.1871059999999</v>
      </c>
      <c r="I146" s="16">
        <v>7089.9273700000012</v>
      </c>
      <c r="J146" s="53" t="s">
        <v>7</v>
      </c>
      <c r="K146" s="48">
        <f t="shared" si="82"/>
        <v>326.10796375484756</v>
      </c>
      <c r="L146" s="48">
        <f t="shared" si="83"/>
        <v>317.35554441845943</v>
      </c>
      <c r="M146" s="14"/>
      <c r="N146" s="82"/>
    </row>
    <row r="147" spans="1:20" x14ac:dyDescent="0.45">
      <c r="A147" s="77"/>
      <c r="B147" s="73"/>
      <c r="C147" s="73"/>
      <c r="D147" s="73"/>
      <c r="E147" s="74"/>
      <c r="F147" s="73"/>
      <c r="G147" s="73"/>
      <c r="H147" s="74"/>
      <c r="I147" s="73"/>
      <c r="J147" s="73"/>
      <c r="K147" s="74"/>
      <c r="L147" s="73"/>
    </row>
    <row r="148" spans="1:20" x14ac:dyDescent="0.45">
      <c r="J148" s="2" t="s">
        <v>61</v>
      </c>
    </row>
    <row r="150" spans="1:20" x14ac:dyDescent="0.45">
      <c r="A150" s="92" t="s">
        <v>111</v>
      </c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</row>
    <row r="151" spans="1:20" x14ac:dyDescent="0.45">
      <c r="A151" s="3"/>
      <c r="B151" s="3"/>
      <c r="C151" s="3"/>
      <c r="D151" s="3"/>
      <c r="E151" s="34"/>
      <c r="F151" s="3"/>
      <c r="G151" s="3"/>
      <c r="H151" s="34"/>
      <c r="I151" s="3"/>
      <c r="J151" s="3"/>
      <c r="K151" s="34"/>
      <c r="L151" s="3"/>
    </row>
    <row r="152" spans="1:20" x14ac:dyDescent="0.45">
      <c r="I152" s="4" t="s">
        <v>101</v>
      </c>
    </row>
    <row r="153" spans="1:20" x14ac:dyDescent="0.45">
      <c r="I153" s="4" t="s">
        <v>102</v>
      </c>
      <c r="J153" s="73"/>
      <c r="K153" s="74"/>
      <c r="L153" s="73"/>
    </row>
    <row r="154" spans="1:20" x14ac:dyDescent="0.45">
      <c r="A154" s="78"/>
      <c r="B154" s="5"/>
      <c r="C154" s="6" t="s">
        <v>62</v>
      </c>
      <c r="D154" s="96" t="s">
        <v>112</v>
      </c>
      <c r="E154" s="97"/>
      <c r="F154" s="98"/>
      <c r="G154" s="96" t="s">
        <v>113</v>
      </c>
      <c r="H154" s="97"/>
      <c r="I154" s="98"/>
      <c r="J154" s="79" t="s">
        <v>114</v>
      </c>
    </row>
    <row r="155" spans="1:20" x14ac:dyDescent="0.45">
      <c r="A155" s="2" t="s">
        <v>1</v>
      </c>
      <c r="B155" s="7"/>
      <c r="C155" s="3" t="s">
        <v>63</v>
      </c>
      <c r="D155" s="8"/>
      <c r="F155" s="9"/>
      <c r="H155" s="80"/>
      <c r="J155" s="81" t="s">
        <v>115</v>
      </c>
      <c r="K155" s="74"/>
      <c r="L155" s="73"/>
    </row>
    <row r="156" spans="1:20" x14ac:dyDescent="0.45">
      <c r="A156" s="4" t="s">
        <v>2</v>
      </c>
      <c r="B156" s="7" t="s">
        <v>65</v>
      </c>
      <c r="C156" s="3" t="s">
        <v>66</v>
      </c>
      <c r="D156" s="37" t="s">
        <v>67</v>
      </c>
      <c r="E156" s="103" t="s">
        <v>68</v>
      </c>
      <c r="F156" s="104"/>
      <c r="G156" s="37" t="s">
        <v>67</v>
      </c>
      <c r="H156" s="103" t="s">
        <v>68</v>
      </c>
      <c r="I156" s="104"/>
      <c r="J156" s="37" t="s">
        <v>67</v>
      </c>
      <c r="K156" s="96" t="s">
        <v>68</v>
      </c>
      <c r="L156" s="97"/>
    </row>
    <row r="157" spans="1:20" x14ac:dyDescent="0.45">
      <c r="A157" s="73"/>
      <c r="B157" s="10"/>
      <c r="C157" s="11" t="s">
        <v>69</v>
      </c>
      <c r="D157" s="10"/>
      <c r="E157" s="41" t="s">
        <v>70</v>
      </c>
      <c r="F157" s="42" t="s">
        <v>71</v>
      </c>
      <c r="G157" s="58"/>
      <c r="H157" s="41" t="s">
        <v>70</v>
      </c>
      <c r="I157" s="42" t="s">
        <v>72</v>
      </c>
      <c r="J157" s="43"/>
      <c r="K157" s="41" t="s">
        <v>70</v>
      </c>
      <c r="L157" s="47" t="s">
        <v>72</v>
      </c>
    </row>
    <row r="158" spans="1:20" ht="21" x14ac:dyDescent="0.5">
      <c r="A158" s="4" t="s">
        <v>43</v>
      </c>
      <c r="B158" s="4" t="s">
        <v>44</v>
      </c>
      <c r="C158" s="51"/>
      <c r="D158" s="52"/>
      <c r="E158" s="16">
        <f t="shared" ref="E158:I158" si="89">SUM(E159:E163)</f>
        <v>719809.50018600002</v>
      </c>
      <c r="F158" s="16">
        <f t="shared" si="89"/>
        <v>2538463.3531355504</v>
      </c>
      <c r="G158" s="52"/>
      <c r="H158" s="16">
        <f t="shared" si="89"/>
        <v>742185.40600099997</v>
      </c>
      <c r="I158" s="16">
        <f t="shared" si="89"/>
        <v>2662217.4949917318</v>
      </c>
      <c r="J158" s="53"/>
      <c r="K158" s="48">
        <f t="shared" ref="K158:L163" si="90">E158/H158*100-100</f>
        <v>-3.0148673948689577</v>
      </c>
      <c r="L158" s="48">
        <f t="shared" si="90"/>
        <v>-4.6485361203204718</v>
      </c>
      <c r="M158" s="14"/>
      <c r="N158" s="82"/>
      <c r="O158" s="82"/>
    </row>
    <row r="159" spans="1:20" ht="21" x14ac:dyDescent="0.5">
      <c r="A159" s="4" t="s">
        <v>0</v>
      </c>
      <c r="B159" s="4" t="s">
        <v>45</v>
      </c>
      <c r="C159" s="51" t="s">
        <v>9</v>
      </c>
      <c r="D159" s="16">
        <v>1887990.6338420999</v>
      </c>
      <c r="E159" s="72">
        <v>280789.30998100003</v>
      </c>
      <c r="F159" s="16">
        <v>989832.02098196815</v>
      </c>
      <c r="G159" s="16">
        <v>1435594.498961</v>
      </c>
      <c r="H159" s="72">
        <v>234386.47224199999</v>
      </c>
      <c r="I159" s="16">
        <v>840488.01649999979</v>
      </c>
      <c r="J159" s="48">
        <f>D159/G159*100-100</f>
        <v>31.512807774654874</v>
      </c>
      <c r="K159" s="48">
        <f t="shared" si="90"/>
        <v>19.79757504566642</v>
      </c>
      <c r="L159" s="48">
        <f t="shared" si="90"/>
        <v>17.768725020479621</v>
      </c>
      <c r="M159" s="19"/>
      <c r="N159" s="50"/>
      <c r="O159" s="50"/>
      <c r="T159" s="1"/>
    </row>
    <row r="160" spans="1:20" ht="21" x14ac:dyDescent="0.5">
      <c r="A160" s="4" t="s">
        <v>0</v>
      </c>
      <c r="B160" s="4" t="s">
        <v>46</v>
      </c>
      <c r="C160" s="51" t="s">
        <v>9</v>
      </c>
      <c r="D160" s="16">
        <v>1741300.7684307552</v>
      </c>
      <c r="E160" s="72">
        <v>251373.20215299999</v>
      </c>
      <c r="F160" s="16">
        <v>887029.09952505992</v>
      </c>
      <c r="G160" s="16">
        <v>1660438.3633352942</v>
      </c>
      <c r="H160" s="72">
        <v>263190.867959</v>
      </c>
      <c r="I160" s="16">
        <v>944709.47141173237</v>
      </c>
      <c r="J160" s="48">
        <f>D160/G160*100-100</f>
        <v>4.869943195785595</v>
      </c>
      <c r="K160" s="48">
        <f t="shared" si="90"/>
        <v>-4.4901503983189031</v>
      </c>
      <c r="L160" s="48">
        <f t="shared" si="90"/>
        <v>-6.1056201543610484</v>
      </c>
      <c r="M160" s="19"/>
      <c r="N160" s="50"/>
      <c r="O160" s="50"/>
      <c r="T160" s="1"/>
    </row>
    <row r="161" spans="1:20" ht="21" x14ac:dyDescent="0.5">
      <c r="A161" s="4"/>
      <c r="B161" s="4" t="s">
        <v>76</v>
      </c>
      <c r="C161" s="51" t="s">
        <v>6</v>
      </c>
      <c r="D161" s="52" t="s">
        <v>7</v>
      </c>
      <c r="E161" s="16">
        <v>143955.124966</v>
      </c>
      <c r="F161" s="16">
        <v>507647.54430028645</v>
      </c>
      <c r="G161" s="20"/>
      <c r="H161" s="16">
        <v>198882.774902</v>
      </c>
      <c r="I161" s="16">
        <v>713080.59067000006</v>
      </c>
      <c r="J161" s="53" t="s">
        <v>7</v>
      </c>
      <c r="K161" s="48">
        <f t="shared" si="90"/>
        <v>-27.618103158036561</v>
      </c>
      <c r="L161" s="48">
        <f t="shared" si="90"/>
        <v>-28.809232653028985</v>
      </c>
      <c r="M161" s="14"/>
      <c r="N161" s="50"/>
      <c r="O161" s="50"/>
      <c r="T161" s="1"/>
    </row>
    <row r="162" spans="1:20" ht="21" x14ac:dyDescent="0.5">
      <c r="A162" s="4"/>
      <c r="B162" s="4" t="s">
        <v>77</v>
      </c>
      <c r="C162" s="51" t="s">
        <v>6</v>
      </c>
      <c r="D162" s="52" t="s">
        <v>7</v>
      </c>
      <c r="E162" s="16">
        <v>43686.908167000001</v>
      </c>
      <c r="F162" s="16">
        <v>153937.22684511211</v>
      </c>
      <c r="G162" s="20"/>
      <c r="H162" s="16">
        <v>45707.081921000005</v>
      </c>
      <c r="I162" s="16">
        <v>163874.15181999991</v>
      </c>
      <c r="J162" s="53" t="s">
        <v>7</v>
      </c>
      <c r="K162" s="48">
        <f t="shared" si="90"/>
        <v>-4.4198265763096884</v>
      </c>
      <c r="L162" s="48">
        <f t="shared" si="90"/>
        <v>-6.063753718647817</v>
      </c>
      <c r="M162" s="14"/>
      <c r="N162" s="50"/>
      <c r="O162" s="50"/>
      <c r="T162" s="1"/>
    </row>
    <row r="163" spans="1:20" ht="21" x14ac:dyDescent="0.5">
      <c r="A163" s="4"/>
      <c r="B163" s="4" t="s">
        <v>78</v>
      </c>
      <c r="C163" s="51" t="s">
        <v>6</v>
      </c>
      <c r="D163" s="52" t="s">
        <v>7</v>
      </c>
      <c r="E163" s="16">
        <v>4.9549190000000003</v>
      </c>
      <c r="F163" s="16">
        <v>17.461483123810488</v>
      </c>
      <c r="G163" s="20"/>
      <c r="H163" s="16">
        <v>18.208977000000001</v>
      </c>
      <c r="I163" s="16">
        <v>65.264589999999998</v>
      </c>
      <c r="J163" s="53" t="s">
        <v>7</v>
      </c>
      <c r="K163" s="48">
        <f t="shared" si="90"/>
        <v>-72.788592132331217</v>
      </c>
      <c r="L163" s="48">
        <f t="shared" si="90"/>
        <v>-73.245088762818412</v>
      </c>
      <c r="M163" s="14"/>
      <c r="N163" s="50"/>
      <c r="O163" s="50"/>
      <c r="T163" s="1"/>
    </row>
    <row r="164" spans="1:20" ht="21" x14ac:dyDescent="0.5">
      <c r="A164" s="4"/>
      <c r="B164" s="4"/>
      <c r="C164" s="51"/>
      <c r="D164" s="16"/>
      <c r="E164" s="72"/>
      <c r="F164" s="16"/>
      <c r="G164" s="16"/>
      <c r="H164" s="72"/>
      <c r="I164" s="16"/>
      <c r="J164" s="48"/>
      <c r="K164" s="48"/>
      <c r="L164" s="48"/>
      <c r="M164" s="14"/>
      <c r="N164" s="82"/>
      <c r="O164" s="82"/>
    </row>
    <row r="165" spans="1:20" ht="21" x14ac:dyDescent="0.5">
      <c r="A165" s="4" t="s">
        <v>47</v>
      </c>
      <c r="B165" s="4" t="s">
        <v>48</v>
      </c>
      <c r="C165" s="51"/>
      <c r="D165" s="52"/>
      <c r="E165" s="16">
        <f t="shared" ref="E165:I165" si="91">SUM(E166:E170)</f>
        <v>311463.25659800001</v>
      </c>
      <c r="F165" s="16">
        <f t="shared" si="91"/>
        <v>1097665.5865006833</v>
      </c>
      <c r="G165" s="52"/>
      <c r="H165" s="16">
        <f t="shared" si="91"/>
        <v>284800.70046900003</v>
      </c>
      <c r="I165" s="16">
        <f t="shared" si="91"/>
        <v>1021212.3105899994</v>
      </c>
      <c r="J165" s="53"/>
      <c r="K165" s="48">
        <f t="shared" ref="K165:L170" si="92">E165/H165*100-100</f>
        <v>9.36182954785329</v>
      </c>
      <c r="L165" s="48">
        <f t="shared" si="92"/>
        <v>7.4865211785895411</v>
      </c>
      <c r="M165" s="14"/>
      <c r="N165" s="82"/>
      <c r="O165" s="82"/>
    </row>
    <row r="166" spans="1:20" ht="21" x14ac:dyDescent="0.5">
      <c r="A166" s="4"/>
      <c r="B166" s="4" t="s">
        <v>79</v>
      </c>
      <c r="C166" s="51" t="s">
        <v>9</v>
      </c>
      <c r="D166" s="16">
        <v>143742.4721595</v>
      </c>
      <c r="E166" s="16">
        <v>72559.128119000001</v>
      </c>
      <c r="F166" s="16">
        <v>255706.49510600255</v>
      </c>
      <c r="G166" s="16">
        <v>159772.00344950001</v>
      </c>
      <c r="H166" s="16">
        <v>90845.047527999996</v>
      </c>
      <c r="I166" s="16">
        <v>325744.68396999984</v>
      </c>
      <c r="J166" s="48">
        <f>D166/G166*100-100</f>
        <v>-10.032753513707149</v>
      </c>
      <c r="K166" s="48">
        <f t="shared" si="92"/>
        <v>-20.12869155400459</v>
      </c>
      <c r="L166" s="48">
        <f t="shared" si="92"/>
        <v>-21.500946081578292</v>
      </c>
      <c r="M166" s="19"/>
      <c r="N166" s="50"/>
      <c r="O166" s="50"/>
      <c r="T166" s="1"/>
    </row>
    <row r="167" spans="1:20" ht="21" x14ac:dyDescent="0.5">
      <c r="B167" s="4" t="s">
        <v>80</v>
      </c>
      <c r="C167" s="51" t="s">
        <v>9</v>
      </c>
      <c r="D167" s="16">
        <v>102601.72762290001</v>
      </c>
      <c r="E167" s="16">
        <v>40898.512407000002</v>
      </c>
      <c r="F167" s="16">
        <v>144186.5063203288</v>
      </c>
      <c r="G167" s="16">
        <v>85522.908243800019</v>
      </c>
      <c r="H167" s="16">
        <v>33295.893383000002</v>
      </c>
      <c r="I167" s="16">
        <v>119388.19431999998</v>
      </c>
      <c r="J167" s="48">
        <f>D167/G167*100-100</f>
        <v>19.96987676145605</v>
      </c>
      <c r="K167" s="48">
        <f t="shared" si="92"/>
        <v>22.833503629254452</v>
      </c>
      <c r="L167" s="48">
        <f t="shared" si="92"/>
        <v>20.77115927715694</v>
      </c>
      <c r="M167" s="19"/>
      <c r="N167" s="50"/>
      <c r="O167" s="50"/>
      <c r="T167" s="1"/>
    </row>
    <row r="168" spans="1:20" ht="21" x14ac:dyDescent="0.5">
      <c r="A168" s="4" t="s">
        <v>0</v>
      </c>
      <c r="B168" s="4" t="s">
        <v>81</v>
      </c>
      <c r="C168" s="51" t="s">
        <v>9</v>
      </c>
      <c r="D168" s="16">
        <v>107115.76917590006</v>
      </c>
      <c r="E168" s="16">
        <v>50600.233420999997</v>
      </c>
      <c r="F168" s="16">
        <v>178246.51277394636</v>
      </c>
      <c r="G168" s="16">
        <v>80048.717427699972</v>
      </c>
      <c r="H168" s="16">
        <v>42225.058654</v>
      </c>
      <c r="I168" s="16">
        <v>151409.3184600001</v>
      </c>
      <c r="J168" s="48">
        <f>D168/G168*100-100</f>
        <v>33.813223519348753</v>
      </c>
      <c r="K168" s="48">
        <f t="shared" si="92"/>
        <v>19.834607775510136</v>
      </c>
      <c r="L168" s="48">
        <f t="shared" si="92"/>
        <v>17.724929077622264</v>
      </c>
      <c r="M168" s="19"/>
      <c r="N168" s="50"/>
      <c r="O168" s="50"/>
      <c r="T168" s="1"/>
    </row>
    <row r="169" spans="1:20" ht="21" x14ac:dyDescent="0.5">
      <c r="A169" s="4" t="s">
        <v>0</v>
      </c>
      <c r="B169" s="4" t="s">
        <v>82</v>
      </c>
      <c r="C169" s="51" t="s">
        <v>9</v>
      </c>
      <c r="D169" s="16">
        <v>182581.18076789979</v>
      </c>
      <c r="E169" s="16">
        <v>24843.148628000003</v>
      </c>
      <c r="F169" s="16">
        <v>87558.188730002468</v>
      </c>
      <c r="G169" s="16">
        <v>182938.3486386998</v>
      </c>
      <c r="H169" s="16">
        <v>23229.086086000003</v>
      </c>
      <c r="I169" s="16">
        <v>83274.956149999722</v>
      </c>
      <c r="J169" s="48">
        <f>D169/G169*100-100</f>
        <v>-0.1952394746414825</v>
      </c>
      <c r="K169" s="48">
        <f t="shared" si="92"/>
        <v>6.9484547778777284</v>
      </c>
      <c r="L169" s="48">
        <f t="shared" si="92"/>
        <v>5.1434822400717337</v>
      </c>
      <c r="M169" s="19"/>
      <c r="N169" s="50"/>
      <c r="O169" s="50"/>
      <c r="T169" s="1"/>
    </row>
    <row r="170" spans="1:20" ht="21" x14ac:dyDescent="0.5">
      <c r="A170" s="4"/>
      <c r="B170" s="4" t="s">
        <v>83</v>
      </c>
      <c r="C170" s="51" t="s">
        <v>49</v>
      </c>
      <c r="D170" s="52" t="s">
        <v>7</v>
      </c>
      <c r="E170" s="16">
        <v>122562.234023</v>
      </c>
      <c r="F170" s="16">
        <v>431967.88357040321</v>
      </c>
      <c r="G170" s="20"/>
      <c r="H170" s="16">
        <v>95205.614818000002</v>
      </c>
      <c r="I170" s="16">
        <v>341395.15768999979</v>
      </c>
      <c r="J170" s="53" t="s">
        <v>7</v>
      </c>
      <c r="K170" s="48">
        <f t="shared" si="92"/>
        <v>28.734249820555561</v>
      </c>
      <c r="L170" s="48">
        <f t="shared" si="92"/>
        <v>26.53017297997151</v>
      </c>
      <c r="M170" s="14"/>
      <c r="N170" s="82"/>
      <c r="O170" s="82"/>
      <c r="T170" s="1"/>
    </row>
    <row r="171" spans="1:20" ht="21" x14ac:dyDescent="0.5">
      <c r="A171" s="4"/>
      <c r="B171" s="4"/>
      <c r="C171" s="51"/>
      <c r="D171" s="16"/>
      <c r="E171" s="16"/>
      <c r="F171" s="16"/>
      <c r="G171" s="16"/>
      <c r="H171" s="16"/>
      <c r="I171" s="16"/>
      <c r="J171" s="48"/>
      <c r="K171" s="48"/>
      <c r="L171" s="48"/>
      <c r="M171" s="14"/>
      <c r="N171" s="82"/>
      <c r="O171" s="82"/>
    </row>
    <row r="172" spans="1:20" ht="21" x14ac:dyDescent="0.5">
      <c r="A172" s="4" t="s">
        <v>50</v>
      </c>
      <c r="B172" s="4" t="s">
        <v>51</v>
      </c>
      <c r="C172" s="51"/>
      <c r="D172" s="52"/>
      <c r="E172" s="16">
        <f t="shared" ref="E172:I172" si="93">SUM(E173:E177)</f>
        <v>496539.529339</v>
      </c>
      <c r="F172" s="16">
        <f t="shared" si="93"/>
        <v>1750564.0936572563</v>
      </c>
      <c r="G172" s="52"/>
      <c r="H172" s="16">
        <f t="shared" si="93"/>
        <v>466836.28764399997</v>
      </c>
      <c r="I172" s="16">
        <f t="shared" si="93"/>
        <v>1673954.6243099994</v>
      </c>
      <c r="J172" s="53"/>
      <c r="K172" s="48">
        <f t="shared" ref="K172:L177" si="94">E172/H172*100-100</f>
        <v>6.3626677019698974</v>
      </c>
      <c r="L172" s="48">
        <f t="shared" si="94"/>
        <v>4.5765559134457021</v>
      </c>
      <c r="M172" s="14"/>
      <c r="N172" s="82"/>
      <c r="O172" s="82"/>
    </row>
    <row r="173" spans="1:20" ht="21" x14ac:dyDescent="0.5">
      <c r="A173" s="4" t="s">
        <v>0</v>
      </c>
      <c r="B173" s="4" t="s">
        <v>84</v>
      </c>
      <c r="C173" s="51" t="s">
        <v>52</v>
      </c>
      <c r="D173" s="16">
        <v>157490.49495399999</v>
      </c>
      <c r="E173" s="16">
        <v>28277.239911000001</v>
      </c>
      <c r="F173" s="16">
        <v>99816.765826209463</v>
      </c>
      <c r="G173" s="16">
        <v>262391.40220339998</v>
      </c>
      <c r="H173" s="16">
        <v>41991.673907999997</v>
      </c>
      <c r="I173" s="16">
        <v>150525.89744</v>
      </c>
      <c r="J173" s="48">
        <f>D173/G173*100-100</f>
        <v>-39.978789841628704</v>
      </c>
      <c r="K173" s="48">
        <f t="shared" si="94"/>
        <v>-32.659888784255415</v>
      </c>
      <c r="L173" s="48">
        <f t="shared" si="94"/>
        <v>-33.687978265669088</v>
      </c>
      <c r="M173" s="19"/>
      <c r="N173" s="50"/>
      <c r="O173" s="50"/>
      <c r="T173" s="1"/>
    </row>
    <row r="174" spans="1:20" ht="21" x14ac:dyDescent="0.5">
      <c r="B174" s="4" t="s">
        <v>85</v>
      </c>
      <c r="C174" s="51" t="s">
        <v>52</v>
      </c>
      <c r="D174" s="16">
        <v>5420.1477709999999</v>
      </c>
      <c r="E174" s="16">
        <v>6558.1097289999998</v>
      </c>
      <c r="F174" s="16">
        <v>23111.079732937967</v>
      </c>
      <c r="G174" s="16">
        <v>4280.9910055</v>
      </c>
      <c r="H174" s="16">
        <v>6288.1297510000004</v>
      </c>
      <c r="I174" s="16">
        <v>22546.131869999997</v>
      </c>
      <c r="J174" s="48">
        <f>D174/G174*100-100</f>
        <v>26.609650990540956</v>
      </c>
      <c r="K174" s="48">
        <f t="shared" si="94"/>
        <v>4.2934861189380484</v>
      </c>
      <c r="L174" s="48">
        <f t="shared" si="94"/>
        <v>2.5057418549462795</v>
      </c>
      <c r="M174" s="19"/>
      <c r="N174" s="50"/>
      <c r="O174" s="50"/>
      <c r="T174" s="1"/>
    </row>
    <row r="175" spans="1:20" ht="21" x14ac:dyDescent="0.5">
      <c r="B175" s="4" t="s">
        <v>86</v>
      </c>
      <c r="C175" s="51" t="s">
        <v>52</v>
      </c>
      <c r="D175" s="16">
        <v>435064.57387090009</v>
      </c>
      <c r="E175" s="16">
        <v>144685.82009300002</v>
      </c>
      <c r="F175" s="16">
        <v>509974.14900481817</v>
      </c>
      <c r="G175" s="16">
        <v>326353.93774180009</v>
      </c>
      <c r="H175" s="16">
        <v>115637.798612</v>
      </c>
      <c r="I175" s="16">
        <v>414666.02653999988</v>
      </c>
      <c r="J175" s="48">
        <f>D175/G175*100-100</f>
        <v>33.310655566567135</v>
      </c>
      <c r="K175" s="48">
        <f t="shared" si="94"/>
        <v>25.119832640938597</v>
      </c>
      <c r="L175" s="48">
        <f t="shared" si="94"/>
        <v>22.984309387502861</v>
      </c>
      <c r="M175" s="19"/>
      <c r="N175" s="50"/>
      <c r="O175" s="50"/>
      <c r="T175" s="1"/>
    </row>
    <row r="176" spans="1:20" ht="21" x14ac:dyDescent="0.5">
      <c r="B176" s="4" t="s">
        <v>87</v>
      </c>
      <c r="C176" s="51" t="s">
        <v>52</v>
      </c>
      <c r="D176" s="16">
        <v>5568.5171597999997</v>
      </c>
      <c r="E176" s="16">
        <v>59801.857348999998</v>
      </c>
      <c r="F176" s="16">
        <v>210912.50398567127</v>
      </c>
      <c r="G176" s="16">
        <v>6512.8082824000003</v>
      </c>
      <c r="H176" s="16">
        <v>51339.656287999998</v>
      </c>
      <c r="I176" s="16">
        <v>184092.83931000001</v>
      </c>
      <c r="J176" s="48">
        <f>D176/G176*100-100</f>
        <v>-14.498985409286831</v>
      </c>
      <c r="K176" s="48">
        <f t="shared" si="94"/>
        <v>16.482777004835398</v>
      </c>
      <c r="L176" s="48">
        <f t="shared" si="94"/>
        <v>14.56855398406276</v>
      </c>
      <c r="M176" s="19"/>
      <c r="N176" s="50"/>
      <c r="O176" s="50"/>
      <c r="T176" s="1"/>
    </row>
    <row r="177" spans="1:20" ht="21" x14ac:dyDescent="0.5">
      <c r="B177" s="4" t="s">
        <v>88</v>
      </c>
      <c r="C177" s="51" t="s">
        <v>49</v>
      </c>
      <c r="D177" s="52" t="s">
        <v>7</v>
      </c>
      <c r="E177" s="16">
        <v>257216.50225700001</v>
      </c>
      <c r="F177" s="16">
        <v>906749.59510761942</v>
      </c>
      <c r="G177" s="20"/>
      <c r="H177" s="16">
        <v>251579.02908499999</v>
      </c>
      <c r="I177" s="16">
        <v>902123.72914999956</v>
      </c>
      <c r="J177" s="53" t="s">
        <v>7</v>
      </c>
      <c r="K177" s="48">
        <f t="shared" si="94"/>
        <v>2.2408358886285811</v>
      </c>
      <c r="L177" s="48">
        <f t="shared" si="94"/>
        <v>0.51277511145599419</v>
      </c>
      <c r="M177" s="14"/>
      <c r="N177" s="82"/>
      <c r="O177" s="82"/>
    </row>
    <row r="178" spans="1:20" ht="21" x14ac:dyDescent="0.5">
      <c r="B178" s="4"/>
      <c r="C178" s="51"/>
      <c r="D178" s="17"/>
      <c r="E178" s="16"/>
      <c r="F178" s="16"/>
      <c r="G178" s="17"/>
      <c r="H178" s="16"/>
      <c r="I178" s="16"/>
      <c r="J178" s="48"/>
      <c r="K178" s="48"/>
      <c r="L178" s="48"/>
      <c r="M178" s="14"/>
      <c r="N178" s="82"/>
      <c r="O178" s="82"/>
    </row>
    <row r="179" spans="1:20" ht="21" x14ac:dyDescent="0.5">
      <c r="A179" s="4" t="s">
        <v>53</v>
      </c>
      <c r="B179" s="4" t="s">
        <v>54</v>
      </c>
      <c r="C179" s="51"/>
      <c r="D179" s="52"/>
      <c r="E179" s="16">
        <f t="shared" ref="E179:I179" si="95">SUM(E180:E184)</f>
        <v>296513.81339600001</v>
      </c>
      <c r="F179" s="16">
        <f t="shared" si="95"/>
        <v>1045109.8095246642</v>
      </c>
      <c r="G179" s="52"/>
      <c r="H179" s="16">
        <f t="shared" si="95"/>
        <v>246574.01326800004</v>
      </c>
      <c r="I179" s="16">
        <f t="shared" si="95"/>
        <v>884163.40386000019</v>
      </c>
      <c r="J179" s="53"/>
      <c r="K179" s="48">
        <f t="shared" ref="K179:L184" si="96">E179/H179*100-100</f>
        <v>20.253472564329257</v>
      </c>
      <c r="L179" s="48">
        <f t="shared" si="96"/>
        <v>18.203242179219231</v>
      </c>
      <c r="M179" s="14"/>
      <c r="N179" s="82"/>
      <c r="O179" s="82"/>
    </row>
    <row r="180" spans="1:20" ht="21" x14ac:dyDescent="0.5">
      <c r="A180" s="4"/>
      <c r="B180" s="4" t="s">
        <v>89</v>
      </c>
      <c r="C180" s="51" t="s">
        <v>55</v>
      </c>
      <c r="D180" s="16">
        <v>0</v>
      </c>
      <c r="E180" s="16">
        <v>1.7003000000000001E-2</v>
      </c>
      <c r="F180" s="16">
        <v>5.9712028094820013E-2</v>
      </c>
      <c r="G180" s="16">
        <v>49.523600000000002</v>
      </c>
      <c r="H180" s="16">
        <v>1096.5415760000001</v>
      </c>
      <c r="I180" s="16">
        <v>3932.2253799999999</v>
      </c>
      <c r="J180" s="48">
        <f>D180/G180*100-100</f>
        <v>-100</v>
      </c>
      <c r="K180" s="48">
        <f t="shared" ref="K180" si="97">E180/H180*100-100</f>
        <v>-99.998449397599501</v>
      </c>
      <c r="L180" s="48">
        <f t="shared" ref="L180" si="98">F180/I180*100-100</f>
        <v>-99.99848146984661</v>
      </c>
      <c r="M180" s="19"/>
      <c r="N180" s="50"/>
      <c r="O180" s="50"/>
      <c r="T180" s="1"/>
    </row>
    <row r="181" spans="1:20" ht="21" x14ac:dyDescent="0.5">
      <c r="B181" s="4" t="s">
        <v>90</v>
      </c>
      <c r="C181" s="51" t="s">
        <v>52</v>
      </c>
      <c r="D181" s="16">
        <v>624062.9939148</v>
      </c>
      <c r="E181" s="16">
        <v>87482.10065800001</v>
      </c>
      <c r="F181" s="16">
        <v>308404.71432195697</v>
      </c>
      <c r="G181" s="16">
        <v>558216.43567000004</v>
      </c>
      <c r="H181" s="16">
        <v>93338.067127000002</v>
      </c>
      <c r="I181" s="16">
        <v>334667.95871000009</v>
      </c>
      <c r="J181" s="48">
        <f>D181/G181*100-100</f>
        <v>11.795883108631074</v>
      </c>
      <c r="K181" s="48">
        <f t="shared" si="96"/>
        <v>-6.273931579311693</v>
      </c>
      <c r="L181" s="48">
        <f t="shared" si="96"/>
        <v>-7.8475526875284203</v>
      </c>
      <c r="M181" s="19"/>
      <c r="N181" s="50"/>
      <c r="O181" s="50"/>
      <c r="T181" s="1"/>
    </row>
    <row r="182" spans="1:20" ht="21" x14ac:dyDescent="0.5">
      <c r="B182" s="4" t="s">
        <v>91</v>
      </c>
      <c r="C182" s="51" t="s">
        <v>52</v>
      </c>
      <c r="D182" s="16">
        <v>770268.31505939993</v>
      </c>
      <c r="E182" s="16">
        <v>133369.56417200001</v>
      </c>
      <c r="F182" s="16">
        <v>470129.95610054245</v>
      </c>
      <c r="G182" s="16">
        <v>432294.63507470011</v>
      </c>
      <c r="H182" s="16">
        <v>83989.727626000007</v>
      </c>
      <c r="I182" s="16">
        <v>301190.56601999997</v>
      </c>
      <c r="J182" s="48">
        <f>D182/G182*100-100</f>
        <v>78.181326475702917</v>
      </c>
      <c r="K182" s="48">
        <f t="shared" si="96"/>
        <v>58.792709467858657</v>
      </c>
      <c r="L182" s="48">
        <f t="shared" si="96"/>
        <v>56.090531756338066</v>
      </c>
      <c r="M182" s="19"/>
      <c r="N182" s="50"/>
      <c r="O182" s="50"/>
      <c r="T182" s="1"/>
    </row>
    <row r="183" spans="1:20" ht="21" x14ac:dyDescent="0.5">
      <c r="B183" s="4" t="s">
        <v>92</v>
      </c>
      <c r="C183" s="51" t="s">
        <v>49</v>
      </c>
      <c r="D183" s="52" t="s">
        <v>7</v>
      </c>
      <c r="E183" s="16">
        <v>12016.202090999999</v>
      </c>
      <c r="F183" s="16">
        <v>42328.97838001365</v>
      </c>
      <c r="G183" s="20"/>
      <c r="H183" s="16">
        <v>12860.797698</v>
      </c>
      <c r="I183" s="16">
        <v>46111.469910000007</v>
      </c>
      <c r="J183" s="53" t="s">
        <v>7</v>
      </c>
      <c r="K183" s="48">
        <f t="shared" si="96"/>
        <v>-6.567210112723771</v>
      </c>
      <c r="L183" s="48">
        <f t="shared" si="96"/>
        <v>-8.2029298510088609</v>
      </c>
      <c r="M183" s="14"/>
      <c r="N183" s="82"/>
      <c r="O183" s="82"/>
    </row>
    <row r="184" spans="1:20" ht="21" x14ac:dyDescent="0.5">
      <c r="B184" s="4" t="s">
        <v>93</v>
      </c>
      <c r="C184" s="51" t="s">
        <v>49</v>
      </c>
      <c r="D184" s="52" t="s">
        <v>7</v>
      </c>
      <c r="E184" s="16">
        <v>63645.929472000003</v>
      </c>
      <c r="F184" s="16">
        <v>224246.10101012315</v>
      </c>
      <c r="G184" s="20"/>
      <c r="H184" s="16">
        <v>55288.879241000002</v>
      </c>
      <c r="I184" s="16">
        <v>198261.18384000004</v>
      </c>
      <c r="J184" s="53" t="s">
        <v>7</v>
      </c>
      <c r="K184" s="48">
        <f t="shared" si="96"/>
        <v>15.115246222612427</v>
      </c>
      <c r="L184" s="48">
        <f t="shared" si="96"/>
        <v>13.106406744294105</v>
      </c>
      <c r="M184" s="14"/>
      <c r="N184" s="82"/>
      <c r="O184" s="82"/>
    </row>
    <row r="185" spans="1:20" ht="21" x14ac:dyDescent="0.5">
      <c r="B185" s="4"/>
      <c r="C185" s="51"/>
      <c r="D185" s="17"/>
      <c r="E185" s="16"/>
      <c r="F185" s="16"/>
      <c r="G185" s="17"/>
      <c r="H185" s="16"/>
      <c r="I185" s="16"/>
      <c r="J185" s="48"/>
      <c r="K185" s="48"/>
      <c r="L185" s="48"/>
      <c r="M185" s="14"/>
      <c r="N185" s="82"/>
      <c r="O185" s="82"/>
    </row>
    <row r="186" spans="1:20" ht="21" x14ac:dyDescent="0.5">
      <c r="A186" s="4" t="s">
        <v>56</v>
      </c>
      <c r="B186" s="4" t="s">
        <v>57</v>
      </c>
      <c r="C186" s="51"/>
      <c r="D186" s="52"/>
      <c r="E186" s="16">
        <f t="shared" ref="E186:I186" si="99">SUM(E187:E191)</f>
        <v>59716.673423000007</v>
      </c>
      <c r="F186" s="16">
        <f t="shared" si="99"/>
        <v>210469.94165075052</v>
      </c>
      <c r="G186" s="52"/>
      <c r="H186" s="16">
        <f t="shared" si="99"/>
        <v>51431.069380000001</v>
      </c>
      <c r="I186" s="16">
        <f t="shared" si="99"/>
        <v>184417.73722000001</v>
      </c>
      <c r="J186" s="83"/>
      <c r="K186" s="48">
        <f t="shared" ref="K186:L191" si="100">E186/H186*100-100</f>
        <v>16.110114261442973</v>
      </c>
      <c r="L186" s="48">
        <f t="shared" si="100"/>
        <v>14.126734675022988</v>
      </c>
      <c r="M186" s="14"/>
      <c r="N186" s="82"/>
      <c r="O186" s="82"/>
    </row>
    <row r="187" spans="1:20" ht="21" x14ac:dyDescent="0.5">
      <c r="B187" s="4" t="s">
        <v>94</v>
      </c>
      <c r="C187" s="51" t="s">
        <v>52</v>
      </c>
      <c r="D187" s="16">
        <v>97739.33883600001</v>
      </c>
      <c r="E187" s="16">
        <v>17676.772898000003</v>
      </c>
      <c r="F187" s="16">
        <v>62309.179472958989</v>
      </c>
      <c r="G187" s="16">
        <v>107470.31531219999</v>
      </c>
      <c r="H187" s="16">
        <v>16133.932342</v>
      </c>
      <c r="I187" s="16">
        <v>57851.429969999997</v>
      </c>
      <c r="J187" s="48">
        <f>D187/G187*100-100</f>
        <v>-9.0545714395008616</v>
      </c>
      <c r="K187" s="48">
        <f t="shared" si="100"/>
        <v>9.5627062472777737</v>
      </c>
      <c r="L187" s="48">
        <f t="shared" si="100"/>
        <v>7.7055130794012427</v>
      </c>
      <c r="M187" s="19"/>
      <c r="N187" s="50"/>
      <c r="O187" s="50"/>
      <c r="T187" s="1"/>
    </row>
    <row r="188" spans="1:20" ht="21" x14ac:dyDescent="0.5">
      <c r="B188" s="4" t="s">
        <v>95</v>
      </c>
      <c r="C188" s="51" t="s">
        <v>58</v>
      </c>
      <c r="D188" s="16">
        <v>961372.73699400004</v>
      </c>
      <c r="E188" s="16">
        <v>12199.929236</v>
      </c>
      <c r="F188" s="16">
        <v>42992.197274403545</v>
      </c>
      <c r="G188" s="16">
        <v>726073.10184000002</v>
      </c>
      <c r="H188" s="16">
        <v>8090.0076009999993</v>
      </c>
      <c r="I188" s="16">
        <v>29009.049360000012</v>
      </c>
      <c r="J188" s="48">
        <f>D188/G188*100-100</f>
        <v>32.407154948683313</v>
      </c>
      <c r="K188" s="48">
        <f t="shared" si="100"/>
        <v>50.80244466633107</v>
      </c>
      <c r="L188" s="48">
        <f t="shared" si="100"/>
        <v>48.202709922940841</v>
      </c>
      <c r="M188" s="19"/>
      <c r="N188" s="50"/>
      <c r="O188" s="50"/>
      <c r="T188" s="1"/>
    </row>
    <row r="189" spans="1:20" ht="21" x14ac:dyDescent="0.5">
      <c r="B189" s="4" t="s">
        <v>96</v>
      </c>
      <c r="C189" s="51" t="s">
        <v>49</v>
      </c>
      <c r="D189" s="52" t="s">
        <v>7</v>
      </c>
      <c r="E189" s="16">
        <v>5027.4141760000002</v>
      </c>
      <c r="F189" s="16">
        <v>17720.614068183673</v>
      </c>
      <c r="G189" s="20"/>
      <c r="H189" s="16">
        <v>5243.8419389999999</v>
      </c>
      <c r="I189" s="16">
        <v>18801.914530000005</v>
      </c>
      <c r="J189" s="53" t="s">
        <v>7</v>
      </c>
      <c r="K189" s="48">
        <f t="shared" si="100"/>
        <v>-4.1272747256236357</v>
      </c>
      <c r="L189" s="48">
        <f t="shared" si="100"/>
        <v>-5.7510125370000509</v>
      </c>
      <c r="M189" s="14"/>
      <c r="N189" s="82"/>
      <c r="O189" s="82"/>
    </row>
    <row r="190" spans="1:20" ht="21" x14ac:dyDescent="0.5">
      <c r="B190" s="4" t="s">
        <v>97</v>
      </c>
      <c r="C190" s="51" t="s">
        <v>52</v>
      </c>
      <c r="D190" s="16">
        <v>4310.8394399999997</v>
      </c>
      <c r="E190" s="16">
        <v>1035.477304</v>
      </c>
      <c r="F190" s="16">
        <v>3648.1731354263352</v>
      </c>
      <c r="G190" s="16">
        <v>2876.5406000000003</v>
      </c>
      <c r="H190" s="16">
        <v>517.44408599999997</v>
      </c>
      <c r="I190" s="16">
        <v>1855.8801500000002</v>
      </c>
      <c r="J190" s="48">
        <f>D190/G190*100-100</f>
        <v>49.861936243833981</v>
      </c>
      <c r="K190" s="48">
        <f t="shared" si="100"/>
        <v>100.11385423390462</v>
      </c>
      <c r="L190" s="48">
        <f t="shared" si="100"/>
        <v>96.573746177862574</v>
      </c>
      <c r="M190" s="19"/>
      <c r="N190" s="50"/>
      <c r="O190" s="50"/>
      <c r="T190" s="1"/>
    </row>
    <row r="191" spans="1:20" ht="21" x14ac:dyDescent="0.5">
      <c r="B191" s="4" t="s">
        <v>98</v>
      </c>
      <c r="C191" s="51" t="s">
        <v>52</v>
      </c>
      <c r="D191" s="16">
        <v>95387.497165199995</v>
      </c>
      <c r="E191" s="16">
        <v>23777.079809000003</v>
      </c>
      <c r="F191" s="16">
        <v>83799.777699778002</v>
      </c>
      <c r="G191" s="16">
        <v>78204.03709849999</v>
      </c>
      <c r="H191" s="16">
        <v>21445.843412000002</v>
      </c>
      <c r="I191" s="16">
        <v>76899.463210000016</v>
      </c>
      <c r="J191" s="48">
        <f>D191/G191*100-100</f>
        <v>21.972599758573836</v>
      </c>
      <c r="K191" s="48">
        <f t="shared" si="100"/>
        <v>10.87034140935468</v>
      </c>
      <c r="L191" s="48">
        <f t="shared" si="100"/>
        <v>8.9731634028892273</v>
      </c>
      <c r="M191" s="19"/>
      <c r="N191" s="50"/>
      <c r="O191" s="50"/>
      <c r="T191" s="1"/>
    </row>
    <row r="192" spans="1:20" ht="21" x14ac:dyDescent="0.5">
      <c r="B192" s="4"/>
      <c r="C192" s="51"/>
      <c r="D192" s="16"/>
      <c r="E192" s="16"/>
      <c r="F192" s="16"/>
      <c r="G192" s="16"/>
      <c r="H192" s="16"/>
      <c r="I192" s="16"/>
      <c r="J192" s="48"/>
      <c r="K192" s="48"/>
      <c r="L192" s="48"/>
      <c r="M192" s="14"/>
      <c r="N192" s="82"/>
      <c r="O192" s="82"/>
    </row>
    <row r="193" spans="1:15" ht="21" x14ac:dyDescent="0.5">
      <c r="A193" s="4"/>
      <c r="B193" s="4" t="s">
        <v>59</v>
      </c>
      <c r="D193" s="17"/>
      <c r="E193" s="16">
        <f t="shared" ref="E193:I193" si="101">E107-E109-E121-E133-E158-E165-E172-E179-E186</f>
        <v>198191.48401799993</v>
      </c>
      <c r="F193" s="16">
        <f t="shared" si="101"/>
        <v>698064.78689902206</v>
      </c>
      <c r="G193" s="52"/>
      <c r="H193" s="16">
        <f t="shared" si="101"/>
        <v>144982.49729380547</v>
      </c>
      <c r="I193" s="16">
        <f t="shared" si="101"/>
        <v>519235.17447827035</v>
      </c>
      <c r="J193" s="53"/>
      <c r="K193" s="48">
        <f>E193/H193*100-100</f>
        <v>36.700282942683089</v>
      </c>
      <c r="L193" s="48">
        <f>F193/I193*100-100</f>
        <v>34.440966485069197</v>
      </c>
      <c r="M193" s="14"/>
      <c r="N193" s="82"/>
      <c r="O193" s="82"/>
    </row>
    <row r="194" spans="1:15" ht="21" x14ac:dyDescent="0.5">
      <c r="A194" s="77"/>
      <c r="B194" s="73"/>
      <c r="C194" s="73"/>
      <c r="D194" s="84"/>
      <c r="E194" s="85"/>
      <c r="F194" s="84"/>
      <c r="G194" s="84"/>
      <c r="H194" s="85"/>
      <c r="I194" s="84"/>
      <c r="J194" s="84"/>
      <c r="K194" s="85"/>
      <c r="L194" s="84"/>
      <c r="M194" s="14"/>
      <c r="N194" s="82"/>
      <c r="O194" s="82"/>
    </row>
    <row r="195" spans="1:15" x14ac:dyDescent="0.45">
      <c r="A195" s="2" t="s">
        <v>60</v>
      </c>
    </row>
    <row r="198" spans="1:15" x14ac:dyDescent="0.45">
      <c r="E198" s="86"/>
      <c r="F198" s="86"/>
      <c r="H198" s="2"/>
      <c r="K198" s="2"/>
      <c r="N198" s="2"/>
      <c r="O198" s="2"/>
    </row>
    <row r="199" spans="1:15" x14ac:dyDescent="0.45">
      <c r="B199" s="4"/>
      <c r="E199" s="87"/>
      <c r="F199" s="87"/>
      <c r="H199" s="2"/>
      <c r="K199" s="2"/>
      <c r="N199" s="2"/>
      <c r="O199" s="2"/>
    </row>
    <row r="200" spans="1:15" x14ac:dyDescent="0.45">
      <c r="E200" s="2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H202" s="2"/>
      <c r="K202" s="2"/>
      <c r="N202" s="2"/>
      <c r="O202" s="2"/>
    </row>
    <row r="203" spans="1:15" x14ac:dyDescent="0.45">
      <c r="E203" s="2"/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</sheetData>
  <mergeCells count="34">
    <mergeCell ref="A99:L99"/>
    <mergeCell ref="E105:F105"/>
    <mergeCell ref="N6:O6"/>
    <mergeCell ref="A51:R51"/>
    <mergeCell ref="M55:O55"/>
    <mergeCell ref="P55:R55"/>
    <mergeCell ref="Q6:R6"/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  <mergeCell ref="K156:L156"/>
    <mergeCell ref="G154:I154"/>
    <mergeCell ref="H156:I156"/>
    <mergeCell ref="G103:I103"/>
    <mergeCell ref="A150:L150"/>
    <mergeCell ref="E156:F156"/>
    <mergeCell ref="D154:F154"/>
    <mergeCell ref="D103:F103"/>
    <mergeCell ref="H105:I105"/>
    <mergeCell ref="K105:L105"/>
    <mergeCell ref="A1:R1"/>
    <mergeCell ref="G4:I4"/>
    <mergeCell ref="M5:O5"/>
    <mergeCell ref="P5:R5"/>
    <mergeCell ref="D4:F4"/>
    <mergeCell ref="E5:F6"/>
    <mergeCell ref="H5:I6"/>
    <mergeCell ref="K5:L6"/>
  </mergeCells>
  <phoneticPr fontId="0" type="noConversion"/>
  <printOptions horizontalCentered="1"/>
  <pageMargins left="0.118110236220472" right="3.9370078740157501E-2" top="0.74803149606299202" bottom="0.74803149606299202" header="0" footer="0"/>
  <pageSetup scale="40" orientation="landscape" r:id="rId1"/>
  <headerFooter alignWithMargins="0"/>
  <rowBreaks count="3" manualBreakCount="3">
    <brk id="50" max="16383" man="1"/>
    <brk id="98" max="16383" man="1"/>
    <brk id="1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2025-09-15T06:29:52Z</cp:lastPrinted>
  <dcterms:created xsi:type="dcterms:W3CDTF">2007-02-04T05:47:52Z</dcterms:created>
  <dcterms:modified xsi:type="dcterms:W3CDTF">2025-09-15T06:29:56Z</dcterms:modified>
</cp:coreProperties>
</file>