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MAY, 2025\"/>
    </mc:Choice>
  </mc:AlternateContent>
  <xr:revisionPtr revIDLastSave="0" documentId="13_ncr:1_{C82F466A-14E5-46D0-8C7A-8EE41EB52F3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Sheet1!$A$1:$R$204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" i="1" l="1"/>
  <c r="E201" i="1"/>
  <c r="F184" i="1"/>
  <c r="F151" i="1" s="1"/>
  <c r="E184" i="1"/>
  <c r="F179" i="1"/>
  <c r="E179" i="1"/>
  <c r="F172" i="1"/>
  <c r="E172" i="1"/>
  <c r="D172" i="1"/>
  <c r="F168" i="1"/>
  <c r="E168" i="1"/>
  <c r="F153" i="1"/>
  <c r="E153" i="1"/>
  <c r="E151" i="1" s="1"/>
  <c r="F145" i="1"/>
  <c r="E145" i="1"/>
  <c r="L149" i="1"/>
  <c r="K149" i="1"/>
  <c r="J149" i="1"/>
  <c r="F130" i="1"/>
  <c r="E130" i="1"/>
  <c r="F115" i="1"/>
  <c r="F114" i="1" s="1"/>
  <c r="E115" i="1"/>
  <c r="D115" i="1"/>
  <c r="E114" i="1"/>
  <c r="R45" i="1"/>
  <c r="Q45" i="1"/>
  <c r="P45" i="1"/>
  <c r="R44" i="1"/>
  <c r="Q44" i="1"/>
  <c r="P44" i="1"/>
  <c r="O93" i="1"/>
  <c r="N93" i="1"/>
  <c r="E97" i="1"/>
  <c r="E80" i="1"/>
  <c r="E75" i="1"/>
  <c r="E68" i="1"/>
  <c r="D68" i="1"/>
  <c r="E49" i="1"/>
  <c r="E41" i="1"/>
  <c r="E26" i="1"/>
  <c r="I184" i="1"/>
  <c r="H184" i="1"/>
  <c r="I179" i="1"/>
  <c r="H179" i="1"/>
  <c r="I172" i="1"/>
  <c r="H172" i="1"/>
  <c r="H151" i="1" s="1"/>
  <c r="G172" i="1"/>
  <c r="I168" i="1"/>
  <c r="I151" i="1" s="1"/>
  <c r="H168" i="1"/>
  <c r="I153" i="1"/>
  <c r="H153" i="1"/>
  <c r="I145" i="1"/>
  <c r="H145" i="1"/>
  <c r="I130" i="1"/>
  <c r="H130" i="1"/>
  <c r="I115" i="1"/>
  <c r="I114" i="1" s="1"/>
  <c r="I201" i="1" s="1"/>
  <c r="H115" i="1"/>
  <c r="H114" i="1" s="1"/>
  <c r="G115" i="1"/>
  <c r="F95" i="1"/>
  <c r="F94" i="1"/>
  <c r="F93" i="1"/>
  <c r="F92" i="1"/>
  <c r="F91" i="1"/>
  <c r="F90" i="1"/>
  <c r="F89" i="1"/>
  <c r="F88" i="1"/>
  <c r="F87" i="1"/>
  <c r="F86" i="1"/>
  <c r="F85" i="1"/>
  <c r="F83" i="1"/>
  <c r="F82" i="1"/>
  <c r="F81" i="1"/>
  <c r="F79" i="1"/>
  <c r="F78" i="1"/>
  <c r="F77" i="1"/>
  <c r="F76" i="1"/>
  <c r="F74" i="1"/>
  <c r="F73" i="1"/>
  <c r="F72" i="1"/>
  <c r="F71" i="1"/>
  <c r="F70" i="1"/>
  <c r="F69" i="1"/>
  <c r="F67" i="1"/>
  <c r="F66" i="1"/>
  <c r="F65" i="1"/>
  <c r="F53" i="1"/>
  <c r="F52" i="1"/>
  <c r="F51" i="1"/>
  <c r="F50" i="1"/>
  <c r="F48" i="1"/>
  <c r="F45" i="1"/>
  <c r="F44" i="1"/>
  <c r="F43" i="1"/>
  <c r="F42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8" i="1"/>
  <c r="E47" i="1" l="1"/>
  <c r="H201" i="1"/>
  <c r="L80" i="1"/>
  <c r="K80" i="1"/>
  <c r="I80" i="1"/>
  <c r="H80" i="1"/>
  <c r="L75" i="1"/>
  <c r="K75" i="1"/>
  <c r="I75" i="1"/>
  <c r="H75" i="1"/>
  <c r="L68" i="1"/>
  <c r="K68" i="1"/>
  <c r="J68" i="1"/>
  <c r="I68" i="1"/>
  <c r="H68" i="1"/>
  <c r="G68" i="1"/>
  <c r="L64" i="1"/>
  <c r="K64" i="1"/>
  <c r="I64" i="1"/>
  <c r="H64" i="1"/>
  <c r="L49" i="1"/>
  <c r="K49" i="1"/>
  <c r="I49" i="1"/>
  <c r="H49" i="1"/>
  <c r="L41" i="1"/>
  <c r="K41" i="1"/>
  <c r="I41" i="1"/>
  <c r="H41" i="1"/>
  <c r="L26" i="1"/>
  <c r="K26" i="1"/>
  <c r="I26" i="1"/>
  <c r="H26" i="1"/>
  <c r="L11" i="1"/>
  <c r="L10" i="1" s="1"/>
  <c r="K11" i="1"/>
  <c r="K10" i="1" s="1"/>
  <c r="I11" i="1"/>
  <c r="H11" i="1"/>
  <c r="I10" i="1"/>
  <c r="H10" i="1"/>
  <c r="H47" i="1" l="1"/>
  <c r="H97" i="1" s="1"/>
  <c r="K47" i="1"/>
  <c r="K97" i="1" s="1"/>
  <c r="L47" i="1"/>
  <c r="L97" i="1" s="1"/>
  <c r="I47" i="1"/>
  <c r="I97" i="1" s="1"/>
  <c r="J199" i="1" l="1"/>
  <c r="J198" i="1"/>
  <c r="J196" i="1"/>
  <c r="J195" i="1"/>
  <c r="J193" i="1"/>
  <c r="J191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P95" i="1" l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E64" i="1" l="1"/>
  <c r="D11" i="1"/>
  <c r="E11" i="1"/>
  <c r="E10" i="1"/>
  <c r="P77" i="1" l="1"/>
  <c r="Q97" i="1" l="1"/>
  <c r="O44" i="1" l="1"/>
  <c r="N44" i="1"/>
  <c r="M44" i="1"/>
  <c r="J131" i="1" l="1"/>
  <c r="L148" i="1" l="1"/>
  <c r="K148" i="1"/>
  <c r="J148" i="1"/>
  <c r="L137" i="1"/>
  <c r="N14" i="1"/>
  <c r="F11" i="1"/>
  <c r="F49" i="1" l="1"/>
  <c r="F80" i="1" l="1"/>
  <c r="F10" i="1" l="1"/>
  <c r="F75" i="1"/>
  <c r="F41" i="1"/>
  <c r="F68" i="1"/>
  <c r="F64" i="1"/>
  <c r="F26" i="1"/>
  <c r="F47" i="1" l="1"/>
  <c r="F97" i="1" l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M87" i="1"/>
  <c r="N95" i="1"/>
  <c r="N94" i="1"/>
  <c r="N92" i="1"/>
  <c r="N91" i="1"/>
  <c r="N90" i="1"/>
  <c r="N89" i="1"/>
  <c r="N88" i="1"/>
  <c r="N87" i="1"/>
  <c r="N86" i="1"/>
  <c r="N85" i="1"/>
  <c r="O53" i="1" l="1"/>
  <c r="O52" i="1"/>
  <c r="O51" i="1"/>
  <c r="O48" i="1" l="1"/>
  <c r="O89" i="1"/>
  <c r="O50" i="1"/>
  <c r="O90" i="1"/>
  <c r="O91" i="1"/>
  <c r="O88" i="1"/>
  <c r="O92" i="1"/>
  <c r="O85" i="1"/>
  <c r="O86" i="1"/>
  <c r="O94" i="1"/>
  <c r="O87" i="1"/>
  <c r="O95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L131" i="1" l="1"/>
  <c r="K131" i="1"/>
  <c r="L121" i="1"/>
  <c r="K121" i="1"/>
  <c r="J121" i="1"/>
  <c r="O70" i="1" l="1"/>
  <c r="N70" i="1"/>
  <c r="M70" i="1"/>
  <c r="O97" i="1" l="1"/>
  <c r="M92" i="1"/>
  <c r="L134" i="1" l="1"/>
  <c r="K134" i="1"/>
  <c r="J134" i="1"/>
  <c r="P36" i="1" l="1"/>
  <c r="M36" i="1"/>
  <c r="J140" i="1"/>
  <c r="Q36" i="1" l="1"/>
  <c r="N26" i="1" l="1"/>
  <c r="M94" i="1" l="1"/>
  <c r="Q71" i="1"/>
  <c r="M37" i="1"/>
  <c r="P18" i="1"/>
  <c r="P50" i="1"/>
  <c r="O21" i="1" l="1"/>
  <c r="L187" i="1" l="1"/>
  <c r="K187" i="1"/>
  <c r="M95" i="1" l="1"/>
  <c r="M91" i="1"/>
  <c r="M89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O24" i="1" l="1"/>
  <c r="O23" i="1"/>
  <c r="O20" i="1"/>
  <c r="O18" i="1"/>
  <c r="O16" i="1"/>
  <c r="O15" i="1"/>
  <c r="O14" i="1"/>
  <c r="O13" i="1"/>
  <c r="O12" i="1"/>
  <c r="O11" i="1"/>
  <c r="M11" i="1" l="1"/>
  <c r="Q11" i="1"/>
  <c r="N11" i="1"/>
  <c r="N10" i="1" l="1"/>
  <c r="R11" i="1"/>
  <c r="P11" i="1"/>
  <c r="O41" i="1" l="1"/>
  <c r="O10" i="1"/>
  <c r="K112" i="1" l="1"/>
  <c r="J116" i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4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O64" i="1"/>
  <c r="Q64" i="1"/>
  <c r="R10" i="1"/>
  <c r="Q10" i="1"/>
  <c r="R80" i="1"/>
  <c r="R47" i="1" l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<sst xmlns="http://schemas.openxmlformats.org/spreadsheetml/2006/main" count="571" uniqueCount="132">
  <si>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</si>
  <si>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</si>
  <si>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</si>
  <si>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</si>
  <si>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</si>
  <si>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</si>
  <si>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</si>
  <si>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</si>
  <si>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</si>
  <si>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</si>
  <si>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</si>
  <si>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</si>
  <si>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</si>
  <si>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</si>
  <si>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</si>
  <si>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</si>
  <si>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</si>
  <si>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</si>
  <si>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</si>
  <si>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</si>
  <si>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</si>
  <si>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</si>
  <si>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 xml:space="preserve">        -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</si>
  <si>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</si>
  <si>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</si>
  <si>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</si>
  <si>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</si>
  <si>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</si>
  <si>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</si>
  <si>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</si>
  <si>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</si>
  <si>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</si>
  <si>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</si>
  <si>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</si>
  <si>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</si>
  <si>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</si>
  <si>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</si>
  <si>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</si>
  <si>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</si>
  <si>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</si>
  <si>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</si>
  <si>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</si>
  <si>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</si>
  <si>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</si>
  <si>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</si>
  <si>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</si>
  <si>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</si>
  <si>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</si>
  <si>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</si>
  <si>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</si>
  <si>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</si>
  <si>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</si>
  <si>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</si>
  <si>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</si>
  <si>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</si>
  <si>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</si>
  <si>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</si>
  <si>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</si>
  <si>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</si>
  <si>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</si>
  <si>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</si>
  <si>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</si>
  <si>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</si>
  <si>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</si>
  <si>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</si>
  <si>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</si>
  <si>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</si>
  <si>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</si>
  <si>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</si>
  <si>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</si>
  <si>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</si>
  <si>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</si>
  <si>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</si>
  <si>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</si>
  <si>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</si>
  <si>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</si>
  <si>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</si>
  <si>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</si>
  <si>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</si>
  <si>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</si>
  <si>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</si>
  <si>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</si>
  <si>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</si>
  <si>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</si>
  <si>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</si>
  <si>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</si>
  <si>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</si>
  <si>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</si>
  <si>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</si>
  <si>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</si>
  <si>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</si>
  <si>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</si>
  <si>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</si>
  <si>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</si>
  <si>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</si>
  <si>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</si>
  <si>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</si>
  <si>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</si>
  <si>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</si>
  <si>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</si>
  <si>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</si>
  <si>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</si>
  <si>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</si>
  <si>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</si>
  <si>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</si>
  <si>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</si>
  <si>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      (**) QUANTITY DATA HAS BEEN ESTIMATED WHERE EVER IT IS FOUND NECESSARY.</t>
  </si>
  <si>
    <t xml:space="preserve">       ( **) QUANTITY DATA HAS BEEN ESTIMATED WHERE EVER IT IS FOUND NECESSARY.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</si>
  <si>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</si>
  <si>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</si>
  <si>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</si>
  <si>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</si>
  <si>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</si>
  <si>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</si>
  <si>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</si>
  <si>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</si>
  <si>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</si>
  <si>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NOTE:-  SOME DIFFERENCE MAY OCCUR IN PERCENTAGE CHANGE WITH  RESPECT TO RUPEES &amp; DOLLARS.</t>
  </si>
  <si>
    <t>-</t>
  </si>
  <si>
    <t>STATEMENT SHOWING EXPORTS OF SELECTED COMMODITIES DURING THE MONTH OF MAY, 2025</t>
  </si>
  <si>
    <t xml:space="preserve">                   MAY, 2025  ( R)</t>
  </si>
  <si>
    <t xml:space="preserve">                   MAY,2024</t>
  </si>
  <si>
    <t xml:space="preserve">  % CHANGE IN MAY,2025 OVER</t>
  </si>
  <si>
    <t>MAY,2024</t>
  </si>
  <si>
    <t>STATEMENT SHOWING EXPORTS OF SELECTED COMMODITIES DURING THE PERIOD JULY - MAY,    2024 - 2025</t>
  </si>
  <si>
    <t xml:space="preserve">    JULY - MAY,   2024 - 2025 </t>
  </si>
  <si>
    <t xml:space="preserve">     JULY - MAY,   2023 - 2024</t>
  </si>
  <si>
    <t>% CHANGE IN  JULY - MAY, 2024 - 2025</t>
  </si>
  <si>
    <t xml:space="preserve">           OVER JULY - MAY, 2023 - 2024</t>
  </si>
  <si>
    <t xml:space="preserve">                   APRIL, 2025  ( F)</t>
  </si>
  <si>
    <t xml:space="preserve">        APRIL,2025</t>
  </si>
  <si>
    <t xml:space="preserve">  RUPEE VALUE  CONVERTED INTO US DOLLAR ON THE BASIS OF MONTHLY  BANKS' FLOATING AVERAGE EXCHANGE RATE PROVIDED BY SBP. MAY, 2025 (1$=Rs.281.666293) , APRIL, 2025 (1$=Rs.280.713793) AND MAY,2024 (1$=Rs.278.250082).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</si>
</sst>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166" fontId="11" fillId="0" borderId="0" xfId="1" applyNumberFormat="1" applyFont="1" applyFill="1"/>
    <xf numFmtId="41" fontId="11" fillId="0" borderId="0" xfId="2" applyFont="1" applyFill="1"/>
    <xf numFmtId="41" fontId="8" fillId="0" borderId="0" xfId="2" applyFont="1" applyFill="1"/>
    <xf numFmtId="167" fontId="11" fillId="0" borderId="0" xfId="1" applyNumberFormat="1" applyFont="1" applyFill="1"/>
    <xf numFmtId="166" fontId="11" fillId="0" borderId="0" xfId="1" applyNumberFormat="1" applyFont="1" applyFill="1" applyBorder="1"/>
    <xf numFmtId="43" fontId="11" fillId="0" borderId="0" xfId="1" applyFont="1" applyFill="1" applyBorder="1"/>
    <xf numFmtId="166" fontId="8" fillId="0" borderId="0" xfId="1" applyNumberFormat="1" applyFont="1" applyFill="1"/>
    <xf numFmtId="1" fontId="11" fillId="0" borderId="0" xfId="1" applyNumberFormat="1" applyFont="1" applyFill="1" applyBorder="1"/>
    <xf numFmtId="3" fontId="11" fillId="0" borderId="0" xfId="1" applyNumberFormat="1" applyFont="1" applyFill="1" applyAlignment="1">
      <alignment horizontal="right"/>
    </xf>
    <xf numFmtId="3" fontId="10" fillId="0" borderId="0" xfId="1" applyNumberFormat="1" applyFont="1" applyFill="1" applyAlignment="1">
      <alignment horizontal="right"/>
    </xf>
    <xf numFmtId="166" fontId="11" fillId="0" borderId="0" xfId="0" applyNumberFormat="1" applyFont="1" applyFill="1"/>
    <xf numFmtId="0" fontId="8" fillId="0" borderId="0" xfId="0" applyFont="1" applyFill="1"/>
    <xf numFmtId="3" fontId="8" fillId="0" borderId="0" xfId="0" applyNumberFormat="1" applyFont="1" applyFill="1"/>
    <xf numFmtId="2" fontId="8" fillId="0" borderId="0" xfId="0" applyNumberFormat="1" applyFont="1" applyFill="1"/>
    <xf numFmtId="2" fontId="8" fillId="0" borderId="0" xfId="0" applyNumberFormat="1" applyFont="1" applyFill="1" applyAlignment="1">
      <alignment horizontal="left"/>
    </xf>
    <xf numFmtId="0" fontId="8" fillId="0" borderId="15" xfId="0" applyFont="1" applyFill="1" applyBorder="1"/>
    <xf numFmtId="37" fontId="8" fillId="0" borderId="1" xfId="0" applyNumberFormat="1" applyFont="1" applyFill="1" applyBorder="1" applyAlignment="1">
      <alignment horizontal="center"/>
    </xf>
    <xf numFmtId="37" fontId="8" fillId="0" borderId="11" xfId="0" applyNumberFormat="1" applyFont="1" applyFill="1" applyBorder="1" applyAlignment="1"/>
    <xf numFmtId="37" fontId="8" fillId="0" borderId="12" xfId="0" applyNumberFormat="1" applyFont="1" applyFill="1" applyBorder="1" applyAlignment="1"/>
    <xf numFmtId="37" fontId="8" fillId="0" borderId="14" xfId="0" applyNumberFormat="1" applyFont="1" applyFill="1" applyBorder="1" applyAlignment="1"/>
    <xf numFmtId="37" fontId="8" fillId="0" borderId="11" xfId="0" applyNumberFormat="1" applyFont="1" applyFill="1" applyBorder="1"/>
    <xf numFmtId="37" fontId="8" fillId="0" borderId="12" xfId="0" applyNumberFormat="1" applyFont="1" applyFill="1" applyBorder="1"/>
    <xf numFmtId="37" fontId="8" fillId="0" borderId="14" xfId="0" applyNumberFormat="1" applyFont="1" applyFill="1" applyBorder="1"/>
    <xf numFmtId="37" fontId="8" fillId="0" borderId="11" xfId="0" applyNumberFormat="1" applyFont="1" applyFill="1" applyBorder="1" applyAlignment="1">
      <alignment horizontal="left"/>
    </xf>
    <xf numFmtId="2" fontId="8" fillId="0" borderId="12" xfId="0" applyNumberFormat="1" applyFont="1" applyFill="1" applyBorder="1" applyAlignment="1">
      <alignment horizontal="left"/>
    </xf>
    <xf numFmtId="2" fontId="8" fillId="0" borderId="12" xfId="0" applyNumberFormat="1" applyFont="1" applyFill="1" applyBorder="1"/>
    <xf numFmtId="0" fontId="8" fillId="0" borderId="12" xfId="0" applyFont="1" applyFill="1" applyBorder="1"/>
    <xf numFmtId="37" fontId="8" fillId="0" borderId="12" xfId="0" applyNumberFormat="1" applyFont="1" applyFill="1" applyBorder="1" applyAlignment="1">
      <alignment horizontal="left"/>
    </xf>
    <xf numFmtId="0" fontId="8" fillId="0" borderId="4" xfId="0" applyFont="1" applyFill="1" applyBorder="1"/>
    <xf numFmtId="37" fontId="8" fillId="0" borderId="0" xfId="0" applyNumberFormat="1" applyFont="1" applyFill="1" applyAlignment="1">
      <alignment horizontal="center"/>
    </xf>
    <xf numFmtId="37" fontId="8" fillId="0" borderId="3" xfId="0" applyNumberFormat="1" applyFont="1" applyFill="1" applyBorder="1" applyAlignment="1">
      <alignment horizontal="left"/>
    </xf>
    <xf numFmtId="0" fontId="8" fillId="0" borderId="5" xfId="0" applyFont="1" applyFill="1" applyBorder="1"/>
    <xf numFmtId="37" fontId="8" fillId="0" borderId="4" xfId="0" applyNumberFormat="1" applyFont="1" applyFill="1" applyBorder="1" applyAlignment="1">
      <alignment horizontal="left"/>
    </xf>
    <xf numFmtId="37" fontId="8" fillId="0" borderId="3" xfId="0" applyNumberFormat="1" applyFont="1" applyFill="1" applyBorder="1" applyAlignment="1">
      <alignment horizontal="right"/>
    </xf>
    <xf numFmtId="37" fontId="8" fillId="0" borderId="5" xfId="0" applyNumberFormat="1" applyFont="1" applyFill="1" applyBorder="1" applyAlignment="1">
      <alignment horizontal="right"/>
    </xf>
    <xf numFmtId="0" fontId="8" fillId="0" borderId="13" xfId="0" applyFont="1" applyFill="1" applyBorder="1"/>
    <xf numFmtId="37" fontId="8" fillId="0" borderId="8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right"/>
    </xf>
    <xf numFmtId="37" fontId="8" fillId="0" borderId="10" xfId="0" applyNumberFormat="1" applyFont="1" applyFill="1" applyBorder="1" applyAlignment="1">
      <alignment horizontal="right"/>
    </xf>
    <xf numFmtId="37" fontId="8" fillId="0" borderId="7" xfId="0" applyNumberFormat="1" applyFont="1" applyFill="1" applyBorder="1" applyAlignment="1">
      <alignment horizontal="right"/>
    </xf>
    <xf numFmtId="37" fontId="8" fillId="0" borderId="9" xfId="0" applyNumberFormat="1" applyFont="1" applyFill="1" applyBorder="1" applyAlignment="1">
      <alignment horizontal="right"/>
    </xf>
    <xf numFmtId="2" fontId="8" fillId="0" borderId="7" xfId="0" applyNumberFormat="1" applyFont="1" applyFill="1" applyBorder="1" applyAlignment="1">
      <alignment horizontal="right"/>
    </xf>
    <xf numFmtId="2" fontId="8" fillId="0" borderId="10" xfId="0" applyNumberFormat="1" applyFont="1" applyFill="1" applyBorder="1" applyAlignment="1">
      <alignment horizontal="right"/>
    </xf>
    <xf numFmtId="37" fontId="8" fillId="0" borderId="11" xfId="0" applyNumberFormat="1" applyFont="1" applyFill="1" applyBorder="1" applyAlignment="1">
      <alignment horizontal="right"/>
    </xf>
    <xf numFmtId="37" fontId="11" fillId="0" borderId="0" xfId="0" applyNumberFormat="1" applyFont="1" applyFill="1" applyAlignment="1">
      <alignment horizontal="center"/>
    </xf>
    <xf numFmtId="37" fontId="8" fillId="0" borderId="0" xfId="0" applyNumberFormat="1" applyFont="1" applyFill="1" applyAlignment="1">
      <alignment horizontal="left"/>
    </xf>
    <xf numFmtId="3" fontId="10" fillId="0" borderId="1" xfId="5" applyNumberFormat="1" applyFont="1" applyFill="1" applyBorder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4" fontId="11" fillId="0" borderId="0" xfId="0" applyNumberFormat="1" applyFont="1" applyFill="1" applyAlignment="1">
      <alignment horizontal="right"/>
    </xf>
    <xf numFmtId="4" fontId="11" fillId="0" borderId="0" xfId="0" applyNumberFormat="1" applyFont="1" applyFill="1"/>
    <xf numFmtId="0" fontId="8" fillId="0" borderId="0" xfId="0" applyFont="1" applyFill="1" applyAlignment="1">
      <alignment horizontal="center"/>
    </xf>
    <xf numFmtId="37" fontId="11" fillId="0" borderId="0" xfId="0" applyNumberFormat="1" applyFont="1" applyFill="1" applyAlignment="1">
      <alignment horizontal="right"/>
    </xf>
    <xf numFmtId="37" fontId="8" fillId="0" borderId="0" xfId="0" applyNumberFormat="1" applyFont="1" applyFill="1"/>
    <xf numFmtId="3" fontId="11" fillId="0" borderId="0" xfId="2" applyNumberFormat="1" applyFont="1" applyFill="1" applyBorder="1"/>
    <xf numFmtId="3" fontId="10" fillId="0" borderId="0" xfId="5" applyNumberFormat="1" applyFont="1" applyFill="1"/>
    <xf numFmtId="3" fontId="11" fillId="0" borderId="0" xfId="5" applyNumberFormat="1" applyFont="1" applyFill="1"/>
    <xf numFmtId="37" fontId="8" fillId="0" borderId="8" xfId="0" quotePrefix="1" applyNumberFormat="1" applyFont="1" applyFill="1" applyBorder="1" applyAlignment="1">
      <alignment horizontal="left"/>
    </xf>
    <xf numFmtId="0" fontId="8" fillId="0" borderId="8" xfId="0" applyFont="1" applyFill="1" applyBorder="1"/>
    <xf numFmtId="0" fontId="8" fillId="0" borderId="8" xfId="0" applyFont="1" applyFill="1" applyBorder="1" applyAlignment="1">
      <alignment horizontal="center"/>
    </xf>
    <xf numFmtId="37" fontId="8" fillId="0" borderId="8" xfId="0" applyNumberFormat="1" applyFont="1" applyFill="1" applyBorder="1" applyAlignment="1">
      <alignment horizontal="left"/>
    </xf>
    <xf numFmtId="2" fontId="8" fillId="0" borderId="8" xfId="0" applyNumberFormat="1" applyFont="1" applyFill="1" applyBorder="1"/>
    <xf numFmtId="37" fontId="8" fillId="0" borderId="9" xfId="0" applyNumberFormat="1" applyFont="1" applyFill="1" applyBorder="1" applyAlignment="1">
      <alignment horizontal="left"/>
    </xf>
    <xf numFmtId="37" fontId="11" fillId="0" borderId="0" xfId="0" applyNumberFormat="1" applyFont="1" applyFill="1" applyAlignment="1">
      <alignment horizontal="left"/>
    </xf>
    <xf numFmtId="3" fontId="10" fillId="0" borderId="0" xfId="6" applyNumberFormat="1" applyFont="1" applyFill="1"/>
    <xf numFmtId="3" fontId="11" fillId="0" borderId="0" xfId="6" applyNumberFormat="1" applyFont="1" applyFill="1"/>
    <xf numFmtId="3" fontId="8" fillId="0" borderId="8" xfId="0" applyNumberFormat="1" applyFont="1" applyFill="1" applyBorder="1"/>
    <xf numFmtId="0" fontId="0" fillId="0" borderId="8" xfId="0" applyFill="1" applyBorder="1"/>
    <xf numFmtId="37" fontId="9" fillId="0" borderId="0" xfId="0" applyNumberFormat="1" applyFont="1" applyFill="1" applyAlignment="1">
      <alignment horizontal="left"/>
    </xf>
    <xf numFmtId="165" fontId="8" fillId="0" borderId="0" xfId="0" applyNumberFormat="1" applyFont="1" applyFill="1" applyAlignment="1">
      <alignment horizontal="left"/>
    </xf>
    <xf numFmtId="165" fontId="8" fillId="0" borderId="0" xfId="0" applyNumberFormat="1" applyFont="1" applyFill="1"/>
    <xf numFmtId="0" fontId="0" fillId="0" borderId="0" xfId="0" applyFill="1"/>
    <xf numFmtId="3" fontId="8" fillId="0" borderId="0" xfId="0" applyNumberFormat="1" applyFont="1" applyFill="1" applyAlignment="1">
      <alignment horizontal="center"/>
    </xf>
    <xf numFmtId="0" fontId="8" fillId="0" borderId="1" xfId="0" applyFont="1" applyFill="1" applyBorder="1"/>
    <xf numFmtId="37" fontId="8" fillId="0" borderId="2" xfId="0" applyNumberFormat="1" applyFont="1" applyFill="1" applyBorder="1" applyAlignment="1">
      <alignment horizontal="left"/>
    </xf>
    <xf numFmtId="37" fontId="8" fillId="0" borderId="5" xfId="0" applyNumberFormat="1" applyFont="1" applyFill="1" applyBorder="1" applyAlignment="1">
      <alignment horizontal="left"/>
    </xf>
    <xf numFmtId="37" fontId="8" fillId="0" borderId="3" xfId="0" applyNumberFormat="1" applyFont="1" applyFill="1" applyBorder="1" applyAlignment="1">
      <alignment horizontal="center"/>
    </xf>
    <xf numFmtId="3" fontId="8" fillId="0" borderId="6" xfId="0" applyNumberFormat="1" applyFont="1" applyFill="1" applyBorder="1"/>
    <xf numFmtId="37" fontId="8" fillId="0" borderId="7" xfId="0" applyNumberFormat="1" applyFont="1" applyFill="1" applyBorder="1" applyAlignment="1">
      <alignment horizontal="left"/>
    </xf>
    <xf numFmtId="37" fontId="8" fillId="0" borderId="8" xfId="0" applyNumberFormat="1" applyFont="1" applyFill="1" applyBorder="1" applyAlignment="1">
      <alignment horizontal="right"/>
    </xf>
    <xf numFmtId="37" fontId="8" fillId="0" borderId="9" xfId="0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horizontal="right"/>
    </xf>
    <xf numFmtId="0" fontId="11" fillId="0" borderId="0" xfId="0" applyFont="1" applyFill="1"/>
    <xf numFmtId="2" fontId="11" fillId="0" borderId="0" xfId="0" applyNumberFormat="1" applyFont="1" applyFill="1"/>
    <xf numFmtId="1" fontId="11" fillId="0" borderId="0" xfId="0" applyNumberFormat="1" applyFont="1" applyFill="1"/>
    <xf numFmtId="0" fontId="11" fillId="0" borderId="8" xfId="0" applyFont="1" applyFill="1" applyBorder="1"/>
    <xf numFmtId="37" fontId="11" fillId="0" borderId="8" xfId="0" applyNumberFormat="1" applyFont="1" applyFill="1" applyBorder="1" applyAlignment="1">
      <alignment horizontal="left"/>
    </xf>
    <xf numFmtId="165" fontId="11" fillId="0" borderId="8" xfId="0" applyNumberFormat="1" applyFont="1" applyFill="1" applyBorder="1"/>
    <xf numFmtId="1" fontId="8" fillId="0" borderId="0" xfId="0" applyNumberFormat="1" applyFont="1" applyFill="1"/>
    <xf numFmtId="37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left"/>
    </xf>
    <xf numFmtId="165" fontId="8" fillId="0" borderId="0" xfId="0" applyNumberFormat="1" applyFont="1" applyFill="1" applyAlignment="1">
      <alignment horizontal="center"/>
    </xf>
    <xf numFmtId="37" fontId="8" fillId="0" borderId="0" xfId="0" quotePrefix="1" applyNumberFormat="1" applyFont="1" applyFill="1" applyAlignment="1">
      <alignment horizontal="left"/>
    </xf>
    <xf numFmtId="3" fontId="8" fillId="0" borderId="0" xfId="0" quotePrefix="1" applyNumberFormat="1" applyFont="1" applyFill="1" applyAlignment="1">
      <alignment horizontal="right"/>
    </xf>
    <xf numFmtId="37" fontId="8" fillId="0" borderId="0" xfId="0" quotePrefix="1" applyNumberFormat="1" applyFont="1" applyFill="1" applyAlignment="1">
      <alignment horizontal="right"/>
    </xf>
    <xf numFmtId="3" fontId="8" fillId="0" borderId="0" xfId="0" quotePrefix="1" applyNumberFormat="1" applyFont="1" applyFill="1"/>
    <xf numFmtId="0" fontId="8" fillId="0" borderId="0" xfId="0" quotePrefix="1" applyFont="1" applyFill="1"/>
    <xf numFmtId="3" fontId="8" fillId="0" borderId="0" xfId="4" applyNumberFormat="1" applyFont="1" applyFill="1"/>
    <xf numFmtId="4" fontId="8" fillId="0" borderId="0" xfId="0" applyNumberFormat="1" applyFont="1" applyFill="1"/>
    <xf numFmtId="4" fontId="8" fillId="0" borderId="0" xfId="0" applyNumberFormat="1" applyFont="1" applyFill="1" applyAlignment="1">
      <alignment horizontal="right"/>
    </xf>
    <xf numFmtId="37" fontId="8" fillId="0" borderId="7" xfId="0" applyNumberFormat="1" applyFont="1" applyFill="1" applyBorder="1" applyAlignment="1">
      <alignment horizontal="center"/>
    </xf>
    <xf numFmtId="37" fontId="8" fillId="0" borderId="13" xfId="0" applyNumberFormat="1" applyFont="1" applyFill="1" applyBorder="1" applyAlignment="1">
      <alignment horizontal="center"/>
    </xf>
    <xf numFmtId="37" fontId="8" fillId="0" borderId="11" xfId="0" applyNumberFormat="1" applyFont="1" applyFill="1" applyBorder="1" applyAlignment="1">
      <alignment horizontal="center"/>
    </xf>
    <xf numFmtId="37" fontId="8" fillId="0" borderId="12" xfId="0" applyNumberFormat="1" applyFont="1" applyFill="1" applyBorder="1" applyAlignment="1">
      <alignment horizontal="center"/>
    </xf>
    <xf numFmtId="37" fontId="7" fillId="0" borderId="0" xfId="0" applyNumberFormat="1" applyFont="1" applyFill="1" applyAlignment="1">
      <alignment horizontal="center"/>
    </xf>
    <xf numFmtId="37" fontId="8" fillId="0" borderId="14" xfId="0" applyNumberFormat="1" applyFont="1" applyFill="1" applyBorder="1" applyAlignment="1">
      <alignment horizontal="center"/>
    </xf>
    <xf numFmtId="37" fontId="8" fillId="0" borderId="11" xfId="0" applyNumberFormat="1" applyFont="1" applyFill="1" applyBorder="1"/>
    <xf numFmtId="37" fontId="8" fillId="0" borderId="12" xfId="0" applyNumberFormat="1" applyFont="1" applyFill="1" applyBorder="1"/>
    <xf numFmtId="37" fontId="8" fillId="0" borderId="14" xfId="0" applyNumberFormat="1" applyFont="1" applyFill="1" applyBorder="1"/>
    <xf numFmtId="37" fontId="8" fillId="0" borderId="2" xfId="0" applyNumberFormat="1" applyFont="1" applyFill="1" applyBorder="1" applyAlignment="1">
      <alignment horizontal="center" vertical="center"/>
    </xf>
    <xf numFmtId="37" fontId="8" fillId="0" borderId="3" xfId="0" applyNumberFormat="1" applyFont="1" applyFill="1" applyBorder="1" applyAlignment="1">
      <alignment horizontal="center" vertical="center"/>
    </xf>
    <xf numFmtId="37" fontId="8" fillId="0" borderId="9" xfId="0" applyNumberFormat="1" applyFont="1" applyFill="1" applyBorder="1" applyAlignment="1">
      <alignment horizontal="center" vertical="center"/>
    </xf>
    <xf numFmtId="37" fontId="8" fillId="0" borderId="6" xfId="0" applyNumberFormat="1" applyFont="1" applyFill="1" applyBorder="1" applyAlignment="1">
      <alignment horizontal="center" vertical="center"/>
    </xf>
    <xf numFmtId="37" fontId="8" fillId="0" borderId="15" xfId="0" applyNumberFormat="1" applyFont="1" applyFill="1" applyBorder="1" applyAlignment="1">
      <alignment horizontal="center" vertical="center"/>
    </xf>
    <xf numFmtId="37" fontId="8" fillId="0" borderId="7" xfId="0" applyNumberFormat="1" applyFont="1" applyFill="1" applyBorder="1" applyAlignment="1">
      <alignment horizontal="center" vertical="center"/>
    </xf>
    <xf numFmtId="37" fontId="8" fillId="0" borderId="13" xfId="0" applyNumberFormat="1" applyFont="1" applyFill="1" applyBorder="1" applyAlignment="1">
      <alignment horizontal="center" vertical="center"/>
    </xf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zoomScale="60" zoomScaleNormal="60" workbookViewId="0">
      <selection sqref="A1:R1"/>
    </sheetView>
  </sheetViews>
  <sheetFormatPr defaultColWidth="9.1796875" defaultRowHeight="21" x14ac:dyDescent="0.5"/>
  <cols>
    <col min="1" max="1" width="5.54296875" style="12" customWidth="1"/>
    <col min="2" max="2" width="52.1796875" style="12" customWidth="1"/>
    <col min="3" max="3" width="12.453125" style="12" customWidth="1"/>
    <col min="4" max="4" width="18.1796875" style="12" customWidth="1"/>
    <col min="5" max="5" width="15.54296875" style="12" customWidth="1"/>
    <col min="6" max="6" width="17.1796875" style="12" customWidth="1"/>
    <col min="7" max="7" width="16.54296875" style="12" bestFit="1" customWidth="1"/>
    <col min="8" max="8" width="16" style="12" customWidth="1"/>
    <col min="9" max="9" width="17" style="12" customWidth="1"/>
    <col min="10" max="11" width="17.453125" style="12" customWidth="1"/>
    <col min="12" max="12" width="16.1796875" style="12" customWidth="1"/>
    <col min="13" max="13" width="14.54296875" style="12" customWidth="1"/>
    <col min="14" max="14" width="13.81640625" style="14" customWidth="1"/>
    <col min="15" max="15" width="13.54296875" style="14" customWidth="1"/>
    <col min="16" max="16" width="14.81640625" style="12" customWidth="1"/>
    <col min="17" max="18" width="15.1796875" style="12" customWidth="1"/>
    <col min="19" max="19" width="15.81640625" style="1" customWidth="1"/>
    <col min="20" max="20" width="16.1796875" style="11" customWidth="1"/>
    <col min="21" max="21" width="14.1796875" style="11" bestFit="1" customWidth="1"/>
    <col min="22" max="22" width="9.1796875" style="2" customWidth="1"/>
    <col min="23" max="23" width="19.81640625" style="12" bestFit="1" customWidth="1"/>
    <col min="24" max="16384" width="9.1796875" style="12"/>
  </cols>
  <sheetData>
    <row r="1" spans="1:23" x14ac:dyDescent="0.5">
      <c r="A1" s="105" t="s">
        <v>119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23" x14ac:dyDescent="0.5">
      <c r="E2" s="13"/>
      <c r="H2" s="13"/>
      <c r="K2" s="13"/>
      <c r="O2" s="15" t="s">
        <v>103</v>
      </c>
    </row>
    <row r="3" spans="1:23" x14ac:dyDescent="0.5">
      <c r="E3" s="13"/>
      <c r="H3" s="13"/>
      <c r="K3" s="13"/>
      <c r="O3" s="15" t="s">
        <v>109</v>
      </c>
    </row>
    <row r="4" spans="1:23" x14ac:dyDescent="0.5">
      <c r="A4" s="16"/>
      <c r="B4" s="110" t="s">
        <v>95</v>
      </c>
      <c r="C4" s="17" t="s">
        <v>92</v>
      </c>
      <c r="D4" s="18" t="s">
        <v>120</v>
      </c>
      <c r="E4" s="19"/>
      <c r="F4" s="20"/>
      <c r="G4" s="107" t="s">
        <v>129</v>
      </c>
      <c r="H4" s="108"/>
      <c r="I4" s="109"/>
      <c r="J4" s="21" t="s">
        <v>121</v>
      </c>
      <c r="K4" s="22"/>
      <c r="L4" s="23"/>
      <c r="M4" s="24"/>
      <c r="N4" s="25" t="s">
        <v>122</v>
      </c>
      <c r="O4" s="26"/>
      <c r="P4" s="27"/>
      <c r="Q4" s="27"/>
      <c r="R4" s="28" t="s">
        <v>0</v>
      </c>
      <c r="S4" s="5"/>
    </row>
    <row r="5" spans="1:23" x14ac:dyDescent="0.5">
      <c r="A5" s="29" t="s">
        <v>1</v>
      </c>
      <c r="B5" s="111"/>
      <c r="C5" s="30" t="s">
        <v>93</v>
      </c>
      <c r="D5" s="31" t="s">
        <v>94</v>
      </c>
      <c r="E5" s="113" t="s">
        <v>98</v>
      </c>
      <c r="F5" s="114"/>
      <c r="G5" s="31"/>
      <c r="H5" s="113" t="s">
        <v>98</v>
      </c>
      <c r="I5" s="114"/>
      <c r="J5" s="32"/>
      <c r="K5" s="113" t="s">
        <v>98</v>
      </c>
      <c r="L5" s="114"/>
      <c r="M5" s="103" t="s">
        <v>130</v>
      </c>
      <c r="N5" s="104"/>
      <c r="O5" s="106"/>
      <c r="P5" s="103" t="s">
        <v>123</v>
      </c>
      <c r="Q5" s="104"/>
      <c r="R5" s="104"/>
      <c r="S5" s="5"/>
    </row>
    <row r="6" spans="1:23" x14ac:dyDescent="0.5">
      <c r="A6" s="33" t="s">
        <v>2</v>
      </c>
      <c r="B6" s="111"/>
      <c r="C6" s="30" t="s">
        <v>96</v>
      </c>
      <c r="D6" s="34" t="s">
        <v>97</v>
      </c>
      <c r="E6" s="115"/>
      <c r="F6" s="116"/>
      <c r="G6" s="34" t="s">
        <v>97</v>
      </c>
      <c r="H6" s="115"/>
      <c r="I6" s="116"/>
      <c r="J6" s="35" t="s">
        <v>97</v>
      </c>
      <c r="K6" s="115"/>
      <c r="L6" s="116"/>
      <c r="M6" s="35" t="s">
        <v>97</v>
      </c>
      <c r="N6" s="103" t="s">
        <v>98</v>
      </c>
      <c r="O6" s="106"/>
      <c r="P6" s="35" t="s">
        <v>97</v>
      </c>
      <c r="Q6" s="103" t="s">
        <v>98</v>
      </c>
      <c r="R6" s="104"/>
      <c r="S6" s="5"/>
    </row>
    <row r="7" spans="1:23" x14ac:dyDescent="0.5">
      <c r="A7" s="36"/>
      <c r="B7" s="112"/>
      <c r="C7" s="37" t="s">
        <v>99</v>
      </c>
      <c r="D7" s="31"/>
      <c r="E7" s="38" t="s">
        <v>100</v>
      </c>
      <c r="F7" s="39" t="s">
        <v>101</v>
      </c>
      <c r="G7" s="31"/>
      <c r="H7" s="38" t="s">
        <v>100</v>
      </c>
      <c r="I7" s="39" t="s">
        <v>101</v>
      </c>
      <c r="J7" s="40"/>
      <c r="K7" s="38" t="s">
        <v>100</v>
      </c>
      <c r="L7" s="39" t="s">
        <v>102</v>
      </c>
      <c r="M7" s="41"/>
      <c r="N7" s="42" t="s">
        <v>104</v>
      </c>
      <c r="O7" s="43" t="s">
        <v>102</v>
      </c>
      <c r="P7" s="41"/>
      <c r="Q7" s="40" t="s">
        <v>104</v>
      </c>
      <c r="R7" s="44" t="s">
        <v>102</v>
      </c>
      <c r="S7" s="45"/>
      <c r="T7" s="45"/>
      <c r="U7" s="45"/>
    </row>
    <row r="8" spans="1:23" x14ac:dyDescent="0.5">
      <c r="A8" s="46"/>
      <c r="B8" s="46" t="s">
        <v>3</v>
      </c>
      <c r="D8" s="47"/>
      <c r="E8" s="4">
        <v>752728</v>
      </c>
      <c r="F8" s="48">
        <f>ROUND(E8/281.666293*1000,0)</f>
        <v>2672411</v>
      </c>
      <c r="G8" s="47"/>
      <c r="H8" s="48">
        <v>610190</v>
      </c>
      <c r="I8" s="48">
        <v>2173709</v>
      </c>
      <c r="J8" s="49"/>
      <c r="K8" s="48">
        <v>789940.42029899999</v>
      </c>
      <c r="L8" s="48">
        <v>2838959.1359999999</v>
      </c>
      <c r="M8" s="50"/>
      <c r="N8" s="51">
        <f>ROUND(E8/H8*100-100,2)</f>
        <v>23.36</v>
      </c>
      <c r="O8" s="51">
        <f>ROUND(F8/I8*100-100,2)</f>
        <v>22.94</v>
      </c>
      <c r="P8" s="50"/>
      <c r="Q8" s="51">
        <f>ROUND(E8/K8*100-100,2)</f>
        <v>-4.71</v>
      </c>
      <c r="R8" s="51">
        <f>ROUND(F8/L8*100-100,2)</f>
        <v>-5.87</v>
      </c>
      <c r="S8" s="6"/>
    </row>
    <row r="9" spans="1:23" x14ac:dyDescent="0.5">
      <c r="A9" s="46"/>
      <c r="B9" s="46"/>
      <c r="C9" s="52"/>
      <c r="D9" s="48"/>
      <c r="E9" s="48"/>
      <c r="F9" s="48"/>
      <c r="G9" s="48"/>
      <c r="H9" s="48"/>
      <c r="I9" s="48"/>
      <c r="J9" s="48"/>
      <c r="K9" s="48"/>
      <c r="L9" s="48"/>
      <c r="M9" s="51"/>
      <c r="N9" s="51"/>
      <c r="O9" s="51"/>
      <c r="P9" s="50"/>
      <c r="Q9" s="51"/>
      <c r="R9" s="51"/>
      <c r="S9" s="5"/>
    </row>
    <row r="10" spans="1:23" x14ac:dyDescent="0.5">
      <c r="A10" s="30" t="s">
        <v>5</v>
      </c>
      <c r="B10" s="46" t="s">
        <v>6</v>
      </c>
      <c r="C10" s="45"/>
      <c r="D10" s="53"/>
      <c r="E10" s="48">
        <f>SUM(E11,E14:E24)</f>
        <v>164660.9080777381</v>
      </c>
      <c r="F10" s="48">
        <f>SUM(F11,F14:F24)</f>
        <v>584594</v>
      </c>
      <c r="G10" s="53"/>
      <c r="H10" s="48">
        <f>SUM(H11,H14:H24)</f>
        <v>116340</v>
      </c>
      <c r="I10" s="48">
        <f>SUM(I11,I14:I24)</f>
        <v>414444</v>
      </c>
      <c r="J10" s="53"/>
      <c r="K10" s="48">
        <f>SUM(K11,K14:K24)</f>
        <v>166080.37618400002</v>
      </c>
      <c r="L10" s="48">
        <f>SUM(L11,L14:L24)</f>
        <v>596874.60799999989</v>
      </c>
      <c r="M10" s="50"/>
      <c r="N10" s="51">
        <f t="shared" ref="N10:O16" si="0">ROUND(E10/H10*100-100,2)</f>
        <v>41.53</v>
      </c>
      <c r="O10" s="51">
        <f t="shared" si="0"/>
        <v>41.06</v>
      </c>
      <c r="P10" s="50"/>
      <c r="Q10" s="51">
        <f t="shared" ref="Q10:R16" si="1">ROUND(E10/K10*100-100,2)</f>
        <v>-0.85</v>
      </c>
      <c r="R10" s="51">
        <f t="shared" si="1"/>
        <v>-2.06</v>
      </c>
      <c r="S10" s="5"/>
      <c r="W10" s="3"/>
    </row>
    <row r="11" spans="1:23" x14ac:dyDescent="0.5">
      <c r="A11" s="54"/>
      <c r="B11" s="46" t="s">
        <v>8</v>
      </c>
      <c r="C11" s="30" t="s">
        <v>9</v>
      </c>
      <c r="D11" s="48">
        <f t="shared" ref="D11:F11" si="2">SUM(D12:D13)</f>
        <v>458862.12301226944</v>
      </c>
      <c r="E11" s="48">
        <f t="shared" si="2"/>
        <v>67389.18955977216</v>
      </c>
      <c r="F11" s="48">
        <f t="shared" si="2"/>
        <v>239251</v>
      </c>
      <c r="G11" s="48">
        <v>407379</v>
      </c>
      <c r="H11" s="48">
        <f t="shared" ref="H11:I11" si="3">SUM(H12:H13)</f>
        <v>57910</v>
      </c>
      <c r="I11" s="48">
        <f t="shared" si="3"/>
        <v>206296</v>
      </c>
      <c r="J11" s="48">
        <v>506430</v>
      </c>
      <c r="K11" s="48">
        <f t="shared" ref="K11:L11" si="4">SUM(K12:K13)</f>
        <v>96117.822262000002</v>
      </c>
      <c r="L11" s="48">
        <f t="shared" si="4"/>
        <v>345436.804</v>
      </c>
      <c r="M11" s="51">
        <f t="shared" ref="M11:M16" si="5">ROUND(D11/G11*100-100,2)</f>
        <v>12.64</v>
      </c>
      <c r="N11" s="51">
        <f t="shared" si="0"/>
        <v>16.37</v>
      </c>
      <c r="O11" s="51">
        <f t="shared" si="0"/>
        <v>15.97</v>
      </c>
      <c r="P11" s="51">
        <f t="shared" ref="P11:P16" si="6">ROUND(D11/J11*100-100,2)</f>
        <v>-9.39</v>
      </c>
      <c r="Q11" s="51">
        <f t="shared" si="1"/>
        <v>-29.89</v>
      </c>
      <c r="R11" s="51">
        <f t="shared" si="1"/>
        <v>-30.74</v>
      </c>
      <c r="S11" s="5"/>
      <c r="T11" s="1"/>
      <c r="U11" s="1"/>
      <c r="W11" s="3"/>
    </row>
    <row r="12" spans="1:23" x14ac:dyDescent="0.5">
      <c r="B12" s="46" t="s">
        <v>10</v>
      </c>
      <c r="C12" s="30" t="s">
        <v>9</v>
      </c>
      <c r="D12" s="55">
        <v>59077.258027501644</v>
      </c>
      <c r="E12" s="56">
        <v>16682.083238012401</v>
      </c>
      <c r="F12" s="48">
        <f t="shared" ref="F12:F24" si="7">ROUND(E12/281.666293*1000,0)</f>
        <v>59226</v>
      </c>
      <c r="G12" s="8">
        <v>43922</v>
      </c>
      <c r="H12" s="56">
        <v>12840</v>
      </c>
      <c r="I12" s="48">
        <v>45741</v>
      </c>
      <c r="J12" s="48">
        <v>66974</v>
      </c>
      <c r="K12" s="48">
        <v>20806.585309999999</v>
      </c>
      <c r="L12" s="48">
        <v>74776.539999999994</v>
      </c>
      <c r="M12" s="51">
        <f t="shared" si="5"/>
        <v>34.5</v>
      </c>
      <c r="N12" s="51">
        <f t="shared" si="0"/>
        <v>29.92</v>
      </c>
      <c r="O12" s="51">
        <f t="shared" si="0"/>
        <v>29.48</v>
      </c>
      <c r="P12" s="51">
        <f t="shared" si="6"/>
        <v>-11.79</v>
      </c>
      <c r="Q12" s="51">
        <f t="shared" si="1"/>
        <v>-19.82</v>
      </c>
      <c r="R12" s="51">
        <f t="shared" si="1"/>
        <v>-20.8</v>
      </c>
      <c r="S12" s="5"/>
      <c r="T12" s="1"/>
      <c r="U12" s="1"/>
      <c r="W12" s="3"/>
    </row>
    <row r="13" spans="1:23" x14ac:dyDescent="0.5">
      <c r="B13" s="46" t="s">
        <v>11</v>
      </c>
      <c r="C13" s="30" t="s">
        <v>9</v>
      </c>
      <c r="D13" s="55">
        <v>399784.8649847678</v>
      </c>
      <c r="E13" s="56">
        <v>50707.106321759762</v>
      </c>
      <c r="F13" s="48">
        <f t="shared" si="7"/>
        <v>180025</v>
      </c>
      <c r="G13" s="8">
        <v>363457</v>
      </c>
      <c r="H13" s="56">
        <v>45070</v>
      </c>
      <c r="I13" s="48">
        <v>160555</v>
      </c>
      <c r="J13" s="48">
        <v>439456</v>
      </c>
      <c r="K13" s="48">
        <v>75311.236952000007</v>
      </c>
      <c r="L13" s="48">
        <v>270660.26400000002</v>
      </c>
      <c r="M13" s="51">
        <f t="shared" si="5"/>
        <v>10</v>
      </c>
      <c r="N13" s="51">
        <f t="shared" si="0"/>
        <v>12.51</v>
      </c>
      <c r="O13" s="51">
        <f t="shared" si="0"/>
        <v>12.13</v>
      </c>
      <c r="P13" s="51">
        <f t="shared" si="6"/>
        <v>-9.0299999999999994</v>
      </c>
      <c r="Q13" s="51">
        <f t="shared" si="1"/>
        <v>-32.67</v>
      </c>
      <c r="R13" s="51">
        <f t="shared" si="1"/>
        <v>-33.49</v>
      </c>
      <c r="S13" s="5"/>
      <c r="T13" s="1"/>
      <c r="U13" s="1"/>
      <c r="W13" s="3"/>
    </row>
    <row r="14" spans="1:23" x14ac:dyDescent="0.5">
      <c r="A14" s="54"/>
      <c r="B14" s="46" t="s">
        <v>12</v>
      </c>
      <c r="C14" s="30" t="s">
        <v>9</v>
      </c>
      <c r="D14" s="56">
        <v>26941.432239999998</v>
      </c>
      <c r="E14" s="56">
        <v>15908.483630568204</v>
      </c>
      <c r="F14" s="48">
        <f t="shared" si="7"/>
        <v>56480</v>
      </c>
      <c r="G14" s="56">
        <v>20358</v>
      </c>
      <c r="H14" s="56">
        <v>13470</v>
      </c>
      <c r="I14" s="48">
        <v>47985</v>
      </c>
      <c r="J14" s="48">
        <v>18778.035</v>
      </c>
      <c r="K14" s="48">
        <v>10314.822356999999</v>
      </c>
      <c r="L14" s="48">
        <v>37070.35</v>
      </c>
      <c r="M14" s="51">
        <f t="shared" si="5"/>
        <v>32.340000000000003</v>
      </c>
      <c r="N14" s="51">
        <f t="shared" si="0"/>
        <v>18.100000000000001</v>
      </c>
      <c r="O14" s="51">
        <f t="shared" si="0"/>
        <v>17.7</v>
      </c>
      <c r="P14" s="51">
        <f t="shared" si="6"/>
        <v>43.47</v>
      </c>
      <c r="Q14" s="51">
        <f t="shared" si="1"/>
        <v>54.23</v>
      </c>
      <c r="R14" s="51">
        <f t="shared" si="1"/>
        <v>52.36</v>
      </c>
      <c r="S14" s="5"/>
      <c r="T14" s="1"/>
      <c r="U14" s="1"/>
      <c r="W14" s="3"/>
    </row>
    <row r="15" spans="1:23" x14ac:dyDescent="0.5">
      <c r="A15" s="54"/>
      <c r="B15" s="46" t="s">
        <v>13</v>
      </c>
      <c r="C15" s="30" t="s">
        <v>9</v>
      </c>
      <c r="D15" s="56">
        <v>20851.187946899998</v>
      </c>
      <c r="E15" s="56">
        <v>3619.9984721566029</v>
      </c>
      <c r="F15" s="48">
        <f t="shared" si="7"/>
        <v>12852</v>
      </c>
      <c r="G15" s="56">
        <v>16228</v>
      </c>
      <c r="H15" s="56">
        <v>1713</v>
      </c>
      <c r="I15" s="48">
        <v>6103</v>
      </c>
      <c r="J15" s="48">
        <v>50040.447999999997</v>
      </c>
      <c r="K15" s="48">
        <v>5672.900799</v>
      </c>
      <c r="L15" s="48">
        <v>20387.756000000001</v>
      </c>
      <c r="M15" s="51">
        <f t="shared" si="5"/>
        <v>28.49</v>
      </c>
      <c r="N15" s="51">
        <f t="shared" si="0"/>
        <v>111.33</v>
      </c>
      <c r="O15" s="51">
        <f t="shared" si="0"/>
        <v>110.58</v>
      </c>
      <c r="P15" s="51">
        <f t="shared" si="6"/>
        <v>-58.33</v>
      </c>
      <c r="Q15" s="51">
        <f t="shared" si="1"/>
        <v>-36.19</v>
      </c>
      <c r="R15" s="51">
        <f t="shared" si="1"/>
        <v>-36.96</v>
      </c>
      <c r="S15" s="5"/>
      <c r="T15" s="1"/>
      <c r="U15" s="1"/>
      <c r="W15" s="3"/>
    </row>
    <row r="16" spans="1:23" x14ac:dyDescent="0.5">
      <c r="A16" s="54"/>
      <c r="B16" s="46" t="s">
        <v>14</v>
      </c>
      <c r="C16" s="30" t="s">
        <v>9</v>
      </c>
      <c r="D16" s="56">
        <v>128381.97098689995</v>
      </c>
      <c r="E16" s="56">
        <v>9068.7300610551974</v>
      </c>
      <c r="F16" s="48">
        <f t="shared" si="7"/>
        <v>32197</v>
      </c>
      <c r="G16" s="56">
        <v>198875</v>
      </c>
      <c r="H16" s="56">
        <v>11404</v>
      </c>
      <c r="I16" s="48">
        <v>40626</v>
      </c>
      <c r="J16" s="48">
        <v>149518.658</v>
      </c>
      <c r="K16" s="48">
        <v>10755.531156999999</v>
      </c>
      <c r="L16" s="48">
        <v>38654.264999999999</v>
      </c>
      <c r="M16" s="51">
        <f t="shared" si="5"/>
        <v>-35.450000000000003</v>
      </c>
      <c r="N16" s="51">
        <f t="shared" si="0"/>
        <v>-20.48</v>
      </c>
      <c r="O16" s="51">
        <f t="shared" si="0"/>
        <v>-20.75</v>
      </c>
      <c r="P16" s="51">
        <f t="shared" si="6"/>
        <v>-14.14</v>
      </c>
      <c r="Q16" s="51">
        <f t="shared" si="1"/>
        <v>-15.68</v>
      </c>
      <c r="R16" s="51">
        <f t="shared" si="1"/>
        <v>-16.71</v>
      </c>
      <c r="S16" s="5"/>
      <c r="T16" s="1"/>
      <c r="U16" s="1"/>
      <c r="W16" s="3"/>
    </row>
    <row r="17" spans="1:23" x14ac:dyDescent="0.5">
      <c r="A17" s="54"/>
      <c r="B17" s="46" t="s">
        <v>105</v>
      </c>
      <c r="C17" s="30" t="s">
        <v>9</v>
      </c>
      <c r="D17" s="56">
        <v>0</v>
      </c>
      <c r="E17" s="48">
        <v>0</v>
      </c>
      <c r="F17" s="48">
        <f t="shared" si="7"/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"/>
      <c r="T17" s="1"/>
      <c r="U17" s="1"/>
      <c r="W17" s="3"/>
    </row>
    <row r="18" spans="1:23" x14ac:dyDescent="0.5">
      <c r="A18" s="54"/>
      <c r="B18" s="46" t="s">
        <v>15</v>
      </c>
      <c r="C18" s="30" t="s">
        <v>9</v>
      </c>
      <c r="D18" s="56">
        <v>2088.8470000000002</v>
      </c>
      <c r="E18" s="56">
        <v>1934.3252980833995</v>
      </c>
      <c r="F18" s="48">
        <f t="shared" si="7"/>
        <v>6867</v>
      </c>
      <c r="G18" s="56">
        <v>1713</v>
      </c>
      <c r="H18" s="56">
        <v>2007</v>
      </c>
      <c r="I18" s="48">
        <v>7150</v>
      </c>
      <c r="J18" s="48">
        <v>98.120999999999995</v>
      </c>
      <c r="K18" s="48">
        <v>34.312488999999999</v>
      </c>
      <c r="L18" s="48">
        <v>123.313</v>
      </c>
      <c r="M18" s="51">
        <f t="shared" ref="M18:O18" si="8">ROUND(D18/G18*100-100,2)</f>
        <v>21.94</v>
      </c>
      <c r="N18" s="51">
        <f t="shared" si="8"/>
        <v>-3.62</v>
      </c>
      <c r="O18" s="51">
        <f t="shared" si="8"/>
        <v>-3.96</v>
      </c>
      <c r="P18" s="51">
        <f>ROUND(D18/J18*100-100,2)</f>
        <v>2028.85</v>
      </c>
      <c r="Q18" s="51">
        <f>ROUND(E18/K18*100-100,2)</f>
        <v>5537.38</v>
      </c>
      <c r="R18" s="51">
        <f>ROUND(F18/L18*100-100,2)</f>
        <v>5468.76</v>
      </c>
      <c r="S18" s="5"/>
      <c r="T18" s="1"/>
      <c r="U18" s="1"/>
      <c r="W18" s="3"/>
    </row>
    <row r="19" spans="1:23" x14ac:dyDescent="0.5">
      <c r="A19" s="54"/>
      <c r="B19" s="46" t="s">
        <v>16</v>
      </c>
      <c r="C19" s="30" t="s">
        <v>9</v>
      </c>
      <c r="D19" s="56">
        <v>0</v>
      </c>
      <c r="E19" s="56">
        <v>0</v>
      </c>
      <c r="F19" s="48">
        <f t="shared" si="7"/>
        <v>0</v>
      </c>
      <c r="G19" s="48">
        <v>0</v>
      </c>
      <c r="H19" s="48">
        <v>0</v>
      </c>
      <c r="I19" s="48">
        <v>0</v>
      </c>
      <c r="J19" s="56">
        <v>0</v>
      </c>
      <c r="K19" s="56">
        <v>0</v>
      </c>
      <c r="L19" s="48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"/>
      <c r="T19" s="1"/>
      <c r="U19" s="1"/>
      <c r="W19" s="3"/>
    </row>
    <row r="20" spans="1:23" x14ac:dyDescent="0.5">
      <c r="A20" s="54"/>
      <c r="B20" s="46" t="s">
        <v>17</v>
      </c>
      <c r="C20" s="30" t="s">
        <v>9</v>
      </c>
      <c r="D20" s="56">
        <v>2574.0776115999961</v>
      </c>
      <c r="E20" s="56">
        <v>2457.6108122058058</v>
      </c>
      <c r="F20" s="48">
        <f t="shared" si="7"/>
        <v>8725</v>
      </c>
      <c r="G20" s="56">
        <v>1876</v>
      </c>
      <c r="H20" s="56">
        <v>1881</v>
      </c>
      <c r="I20" s="48">
        <v>6700</v>
      </c>
      <c r="J20" s="48">
        <v>2573.1190000000001</v>
      </c>
      <c r="K20" s="48">
        <v>2281.3348700000001</v>
      </c>
      <c r="L20" s="48">
        <v>8198.8590000000004</v>
      </c>
      <c r="M20" s="51">
        <f t="shared" ref="M20:O21" si="9">ROUND(D20/G20*100-100,2)</f>
        <v>37.21</v>
      </c>
      <c r="N20" s="51">
        <f t="shared" si="9"/>
        <v>30.65</v>
      </c>
      <c r="O20" s="51">
        <f t="shared" si="9"/>
        <v>30.22</v>
      </c>
      <c r="P20" s="51">
        <f t="shared" ref="P20:R21" si="10">ROUND(D20/J20*100-100,2)</f>
        <v>0.04</v>
      </c>
      <c r="Q20" s="51">
        <f t="shared" si="10"/>
        <v>7.73</v>
      </c>
      <c r="R20" s="51">
        <f t="shared" si="10"/>
        <v>6.42</v>
      </c>
      <c r="S20" s="5"/>
      <c r="T20" s="1"/>
      <c r="U20" s="1"/>
      <c r="W20" s="3"/>
    </row>
    <row r="21" spans="1:23" x14ac:dyDescent="0.5">
      <c r="A21" s="54"/>
      <c r="B21" s="46" t="s">
        <v>18</v>
      </c>
      <c r="C21" s="30" t="s">
        <v>9</v>
      </c>
      <c r="D21" s="57">
        <v>12760.9456063</v>
      </c>
      <c r="E21" s="56">
        <v>3731.0863298424979</v>
      </c>
      <c r="F21" s="48">
        <f t="shared" si="7"/>
        <v>13246</v>
      </c>
      <c r="G21" s="57">
        <v>4868</v>
      </c>
      <c r="H21" s="56">
        <v>1803</v>
      </c>
      <c r="I21" s="48">
        <v>6424</v>
      </c>
      <c r="J21" s="48">
        <v>9145.1319999999996</v>
      </c>
      <c r="K21" s="48">
        <v>2612.2948270000002</v>
      </c>
      <c r="L21" s="48">
        <v>9388.2980000000007</v>
      </c>
      <c r="M21" s="51">
        <f t="shared" si="9"/>
        <v>162.13999999999999</v>
      </c>
      <c r="N21" s="51">
        <f t="shared" si="9"/>
        <v>106.94</v>
      </c>
      <c r="O21" s="51">
        <f t="shared" si="9"/>
        <v>106.2</v>
      </c>
      <c r="P21" s="51">
        <f t="shared" si="10"/>
        <v>39.54</v>
      </c>
      <c r="Q21" s="51">
        <f t="shared" si="10"/>
        <v>42.83</v>
      </c>
      <c r="R21" s="51">
        <f t="shared" si="10"/>
        <v>41.09</v>
      </c>
      <c r="S21" s="5"/>
      <c r="T21" s="1"/>
      <c r="U21" s="1"/>
      <c r="W21" s="3"/>
    </row>
    <row r="22" spans="1:23" x14ac:dyDescent="0.5">
      <c r="A22" s="54"/>
      <c r="B22" s="46" t="s">
        <v>19</v>
      </c>
      <c r="C22" s="30" t="s">
        <v>9</v>
      </c>
      <c r="D22" s="56">
        <v>7955</v>
      </c>
      <c r="E22" s="56">
        <v>1153.1651340000001</v>
      </c>
      <c r="F22" s="48">
        <f t="shared" si="7"/>
        <v>4094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51">
        <v>100</v>
      </c>
      <c r="N22" s="51">
        <v>100</v>
      </c>
      <c r="O22" s="51">
        <v>100</v>
      </c>
      <c r="P22" s="51">
        <v>100</v>
      </c>
      <c r="Q22" s="51">
        <v>100</v>
      </c>
      <c r="R22" s="51">
        <v>100</v>
      </c>
      <c r="S22" s="5"/>
      <c r="T22" s="1"/>
      <c r="U22" s="1"/>
      <c r="W22" s="3"/>
    </row>
    <row r="23" spans="1:23" x14ac:dyDescent="0.5">
      <c r="A23" s="54"/>
      <c r="B23" s="46" t="s">
        <v>20</v>
      </c>
      <c r="C23" s="30" t="s">
        <v>9</v>
      </c>
      <c r="D23" s="56">
        <v>9459.8589376999989</v>
      </c>
      <c r="E23" s="56">
        <v>11419.302145425301</v>
      </c>
      <c r="F23" s="48">
        <f t="shared" si="7"/>
        <v>40542</v>
      </c>
      <c r="G23" s="56">
        <v>7812</v>
      </c>
      <c r="H23" s="56">
        <v>9836</v>
      </c>
      <c r="I23" s="48">
        <v>35038</v>
      </c>
      <c r="J23" s="48">
        <v>11030.709000000001</v>
      </c>
      <c r="K23" s="48">
        <v>12380.398123999999</v>
      </c>
      <c r="L23" s="48">
        <v>44493.807999999997</v>
      </c>
      <c r="M23" s="51">
        <f>ROUND(D23/G23*100-100,2)</f>
        <v>21.09</v>
      </c>
      <c r="N23" s="51">
        <f>ROUND(E23/H23*100-100,2)</f>
        <v>16.100000000000001</v>
      </c>
      <c r="O23" s="51">
        <f>ROUND(F23/I23*100-100,2)</f>
        <v>15.71</v>
      </c>
      <c r="P23" s="51">
        <f>ROUND(D23/J23*100-100,2)</f>
        <v>-14.24</v>
      </c>
      <c r="Q23" s="51">
        <f>ROUND(E23/K23*100-100,2)</f>
        <v>-7.76</v>
      </c>
      <c r="R23" s="51">
        <f>ROUND(F23/L23*100-100,2)</f>
        <v>-8.8800000000000008</v>
      </c>
      <c r="S23" s="5"/>
      <c r="T23" s="1"/>
      <c r="U23" s="1"/>
      <c r="W23" s="3"/>
    </row>
    <row r="24" spans="1:23" x14ac:dyDescent="0.5">
      <c r="A24" s="54"/>
      <c r="B24" s="46" t="s">
        <v>21</v>
      </c>
      <c r="C24" s="30" t="s">
        <v>7</v>
      </c>
      <c r="D24" s="50" t="s">
        <v>118</v>
      </c>
      <c r="E24" s="56">
        <v>47979.016634628926</v>
      </c>
      <c r="F24" s="48">
        <f t="shared" si="7"/>
        <v>170340</v>
      </c>
      <c r="G24" s="50" t="s">
        <v>118</v>
      </c>
      <c r="H24" s="56">
        <v>16316</v>
      </c>
      <c r="I24" s="48">
        <v>58122</v>
      </c>
      <c r="J24" s="50" t="s">
        <v>118</v>
      </c>
      <c r="K24" s="48">
        <v>25910.959298999998</v>
      </c>
      <c r="L24" s="48">
        <v>93121.154999999897</v>
      </c>
      <c r="M24" s="50" t="s">
        <v>4</v>
      </c>
      <c r="N24" s="51">
        <f>ROUND(E24/H24*100-100,2)</f>
        <v>194.06</v>
      </c>
      <c r="O24" s="51">
        <f>ROUND(F24/I24*100-100,2)</f>
        <v>193.07</v>
      </c>
      <c r="P24" s="50" t="s">
        <v>4</v>
      </c>
      <c r="Q24" s="51">
        <f>ROUND(E24/K24*100-100,2)</f>
        <v>85.17</v>
      </c>
      <c r="R24" s="51">
        <f>ROUND(F24/L24*100-100,2)</f>
        <v>82.92</v>
      </c>
      <c r="S24" s="5"/>
      <c r="T24" s="1"/>
      <c r="U24" s="1"/>
      <c r="W24" s="3"/>
    </row>
    <row r="25" spans="1:23" x14ac:dyDescent="0.5">
      <c r="A25" s="54"/>
      <c r="B25" s="46"/>
      <c r="C25" s="30"/>
      <c r="D25" s="48"/>
      <c r="E25" s="48"/>
      <c r="F25" s="48"/>
      <c r="G25" s="48"/>
      <c r="H25" s="48"/>
      <c r="I25" s="48"/>
      <c r="J25" s="50"/>
      <c r="K25" s="48"/>
      <c r="L25" s="48"/>
      <c r="M25" s="51"/>
      <c r="N25" s="51"/>
      <c r="O25" s="51"/>
      <c r="P25" s="51"/>
      <c r="Q25" s="51"/>
      <c r="R25" s="51"/>
      <c r="S25" s="5"/>
      <c r="T25" s="1"/>
      <c r="U25" s="1"/>
      <c r="W25" s="3"/>
    </row>
    <row r="26" spans="1:23" x14ac:dyDescent="0.5">
      <c r="A26" s="30" t="s">
        <v>23</v>
      </c>
      <c r="B26" s="46" t="s">
        <v>24</v>
      </c>
      <c r="C26" s="30"/>
      <c r="D26" s="53"/>
      <c r="E26" s="48">
        <f t="shared" ref="E26:L26" si="11">SUM(E27:E39)</f>
        <v>431210.31898862048</v>
      </c>
      <c r="F26" s="48">
        <f t="shared" si="11"/>
        <v>1530927</v>
      </c>
      <c r="G26" s="53"/>
      <c r="H26" s="48">
        <f t="shared" si="11"/>
        <v>342656</v>
      </c>
      <c r="I26" s="48">
        <f t="shared" si="11"/>
        <v>1220661</v>
      </c>
      <c r="J26" s="53"/>
      <c r="K26" s="48">
        <f t="shared" si="11"/>
        <v>433578.8594420001</v>
      </c>
      <c r="L26" s="48">
        <f t="shared" si="11"/>
        <v>1558234.6929999997</v>
      </c>
      <c r="M26" s="50"/>
      <c r="N26" s="51">
        <f>ROUND(E26/H26*100-100,2)</f>
        <v>25.84</v>
      </c>
      <c r="O26" s="51">
        <f>ROUND(F26/I26*100-100,2)</f>
        <v>25.42</v>
      </c>
      <c r="P26" s="50"/>
      <c r="Q26" s="51">
        <f>ROUND(E26/K26*100-100,2)</f>
        <v>-0.55000000000000004</v>
      </c>
      <c r="R26" s="51">
        <f>ROUND(F26/L26*100-100,2)</f>
        <v>-1.75</v>
      </c>
      <c r="S26" s="5"/>
      <c r="T26" s="1"/>
      <c r="U26" s="1"/>
      <c r="W26" s="3"/>
    </row>
    <row r="27" spans="1:23" x14ac:dyDescent="0.5">
      <c r="A27" s="54"/>
      <c r="B27" s="46" t="s">
        <v>25</v>
      </c>
      <c r="C27" s="30" t="s">
        <v>9</v>
      </c>
      <c r="D27" s="48">
        <v>0</v>
      </c>
      <c r="E27" s="48">
        <v>0</v>
      </c>
      <c r="F27" s="48">
        <f t="shared" ref="F27:F39" si="12">ROUND(E27/281.666293*1000,0)</f>
        <v>0</v>
      </c>
      <c r="G27" s="48">
        <v>0</v>
      </c>
      <c r="H27" s="48">
        <v>0</v>
      </c>
      <c r="I27" s="48">
        <v>0</v>
      </c>
      <c r="J27" s="56">
        <v>0</v>
      </c>
      <c r="K27" s="56">
        <v>0</v>
      </c>
      <c r="L27" s="56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"/>
      <c r="T27" s="1"/>
      <c r="U27" s="1"/>
      <c r="W27" s="3"/>
    </row>
    <row r="28" spans="1:23" x14ac:dyDescent="0.5">
      <c r="A28" s="54"/>
      <c r="B28" s="46" t="s">
        <v>26</v>
      </c>
      <c r="C28" s="30" t="s">
        <v>9</v>
      </c>
      <c r="D28" s="56">
        <v>15992.480926700004</v>
      </c>
      <c r="E28" s="56">
        <v>11975.877758006696</v>
      </c>
      <c r="F28" s="48">
        <f t="shared" si="12"/>
        <v>42518</v>
      </c>
      <c r="G28" s="56">
        <v>13989</v>
      </c>
      <c r="H28" s="56">
        <v>10565</v>
      </c>
      <c r="I28" s="48">
        <v>37635</v>
      </c>
      <c r="J28" s="48">
        <v>22834.62</v>
      </c>
      <c r="K28" s="48">
        <v>17883.183072</v>
      </c>
      <c r="L28" s="48">
        <v>64270.175999999999</v>
      </c>
      <c r="M28" s="51">
        <f t="shared" ref="M28:M37" si="13">ROUND(D28/G28*100-100,2)</f>
        <v>14.32</v>
      </c>
      <c r="N28" s="51">
        <f t="shared" ref="N28:N37" si="14">ROUND(E28/H28*100-100,2)</f>
        <v>13.35</v>
      </c>
      <c r="O28" s="51">
        <f t="shared" ref="O28:O37" si="15">ROUND(F28/I28*100-100,2)</f>
        <v>12.97</v>
      </c>
      <c r="P28" s="51">
        <f t="shared" ref="P28:R29" si="16">ROUND(D28/J28*100-100,2)</f>
        <v>-29.96</v>
      </c>
      <c r="Q28" s="51">
        <f t="shared" si="16"/>
        <v>-33.03</v>
      </c>
      <c r="R28" s="51">
        <f t="shared" si="16"/>
        <v>-33.840000000000003</v>
      </c>
      <c r="S28" s="5"/>
      <c r="T28" s="1"/>
      <c r="U28" s="1"/>
      <c r="W28" s="3"/>
    </row>
    <row r="29" spans="1:23" x14ac:dyDescent="0.5">
      <c r="A29" s="54"/>
      <c r="B29" s="46" t="s">
        <v>114</v>
      </c>
      <c r="C29" s="30" t="s">
        <v>9</v>
      </c>
      <c r="D29" s="56">
        <v>25560.567836499991</v>
      </c>
      <c r="E29" s="56">
        <v>38147.399754328115</v>
      </c>
      <c r="F29" s="48">
        <f t="shared" si="12"/>
        <v>135435</v>
      </c>
      <c r="G29" s="56">
        <v>23245</v>
      </c>
      <c r="H29" s="56">
        <v>35474</v>
      </c>
      <c r="I29" s="48">
        <v>126371</v>
      </c>
      <c r="J29" s="48">
        <v>32108.102999999999</v>
      </c>
      <c r="K29" s="48">
        <v>48116.652299000001</v>
      </c>
      <c r="L29" s="48">
        <v>172925.91699999999</v>
      </c>
      <c r="M29" s="51">
        <f t="shared" si="13"/>
        <v>9.9600000000000009</v>
      </c>
      <c r="N29" s="51">
        <f t="shared" si="14"/>
        <v>7.54</v>
      </c>
      <c r="O29" s="51">
        <f t="shared" si="15"/>
        <v>7.17</v>
      </c>
      <c r="P29" s="51">
        <f t="shared" si="16"/>
        <v>-20.39</v>
      </c>
      <c r="Q29" s="51">
        <f t="shared" si="16"/>
        <v>-20.72</v>
      </c>
      <c r="R29" s="51">
        <f t="shared" si="16"/>
        <v>-21.68</v>
      </c>
      <c r="S29" s="5"/>
      <c r="T29" s="1"/>
      <c r="U29" s="1"/>
      <c r="W29" s="3"/>
    </row>
    <row r="30" spans="1:23" x14ac:dyDescent="0.5">
      <c r="A30" s="54"/>
      <c r="B30" s="46" t="s">
        <v>28</v>
      </c>
      <c r="C30" s="30" t="s">
        <v>9</v>
      </c>
      <c r="D30" s="48">
        <v>0</v>
      </c>
      <c r="E30" s="48">
        <v>0</v>
      </c>
      <c r="F30" s="48">
        <f t="shared" si="12"/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"/>
      <c r="T30" s="1"/>
      <c r="U30" s="1"/>
      <c r="W30" s="3"/>
    </row>
    <row r="31" spans="1:23" x14ac:dyDescent="0.5">
      <c r="A31" s="54"/>
      <c r="B31" s="46" t="s">
        <v>29</v>
      </c>
      <c r="C31" s="30" t="s">
        <v>9</v>
      </c>
      <c r="D31" s="48">
        <v>1246.7673380999997</v>
      </c>
      <c r="E31" s="48">
        <v>868.97619880500019</v>
      </c>
      <c r="F31" s="48">
        <f t="shared" si="12"/>
        <v>3085</v>
      </c>
      <c r="G31" s="48">
        <v>818</v>
      </c>
      <c r="H31" s="48">
        <v>607</v>
      </c>
      <c r="I31" s="48">
        <v>2161</v>
      </c>
      <c r="J31" s="48">
        <v>832.21500000000003</v>
      </c>
      <c r="K31" s="48">
        <v>587.61472400000002</v>
      </c>
      <c r="L31" s="48">
        <v>2111.817</v>
      </c>
      <c r="M31" s="51">
        <f t="shared" si="13"/>
        <v>52.42</v>
      </c>
      <c r="N31" s="51">
        <f t="shared" si="14"/>
        <v>43.16</v>
      </c>
      <c r="O31" s="51">
        <f t="shared" si="15"/>
        <v>42.76</v>
      </c>
      <c r="P31" s="51">
        <f t="shared" ref="P31:R37" si="17">ROUND(D31/J31*100-100,2)</f>
        <v>49.81</v>
      </c>
      <c r="Q31" s="51">
        <f t="shared" si="17"/>
        <v>47.88</v>
      </c>
      <c r="R31" s="51">
        <f t="shared" si="17"/>
        <v>46.08</v>
      </c>
      <c r="S31" s="5"/>
      <c r="T31" s="1"/>
      <c r="U31" s="1"/>
      <c r="W31" s="3"/>
    </row>
    <row r="32" spans="1:23" x14ac:dyDescent="0.5">
      <c r="A32" s="54"/>
      <c r="B32" s="46" t="s">
        <v>30</v>
      </c>
      <c r="C32" s="30" t="s">
        <v>31</v>
      </c>
      <c r="D32" s="57">
        <v>23865</v>
      </c>
      <c r="E32" s="56">
        <v>123121.2185366722</v>
      </c>
      <c r="F32" s="48">
        <f t="shared" si="12"/>
        <v>437117</v>
      </c>
      <c r="G32" s="57">
        <v>17805</v>
      </c>
      <c r="H32" s="56">
        <v>93448</v>
      </c>
      <c r="I32" s="48">
        <v>332895</v>
      </c>
      <c r="J32" s="48">
        <v>22911.067999999999</v>
      </c>
      <c r="K32" s="48">
        <v>115021.87149400001</v>
      </c>
      <c r="L32" s="48">
        <v>413375.859</v>
      </c>
      <c r="M32" s="51">
        <f>ROUND(D32/G32*100-100,2)</f>
        <v>34.04</v>
      </c>
      <c r="N32" s="51">
        <f t="shared" si="14"/>
        <v>31.75</v>
      </c>
      <c r="O32" s="51">
        <f t="shared" si="15"/>
        <v>31.31</v>
      </c>
      <c r="P32" s="51">
        <f t="shared" si="17"/>
        <v>4.16</v>
      </c>
      <c r="Q32" s="51">
        <f t="shared" si="17"/>
        <v>7.04</v>
      </c>
      <c r="R32" s="51">
        <f t="shared" si="17"/>
        <v>5.74</v>
      </c>
      <c r="S32" s="5"/>
      <c r="T32" s="1"/>
      <c r="U32" s="1"/>
      <c r="W32" s="3"/>
    </row>
    <row r="33" spans="1:23" x14ac:dyDescent="0.5">
      <c r="A33" s="54"/>
      <c r="B33" s="46" t="s">
        <v>32</v>
      </c>
      <c r="C33" s="30" t="s">
        <v>9</v>
      </c>
      <c r="D33" s="56">
        <v>43162.268080599984</v>
      </c>
      <c r="E33" s="56">
        <v>75936.897094633969</v>
      </c>
      <c r="F33" s="48">
        <f t="shared" si="12"/>
        <v>269599</v>
      </c>
      <c r="G33" s="56">
        <v>32197</v>
      </c>
      <c r="H33" s="56">
        <v>54922</v>
      </c>
      <c r="I33" s="48">
        <v>195650</v>
      </c>
      <c r="J33" s="48">
        <v>46565.453999999998</v>
      </c>
      <c r="K33" s="48">
        <v>77183.699611000004</v>
      </c>
      <c r="L33" s="48">
        <v>277389.69199999998</v>
      </c>
      <c r="M33" s="51">
        <f t="shared" si="13"/>
        <v>34.06</v>
      </c>
      <c r="N33" s="51">
        <f t="shared" si="14"/>
        <v>38.26</v>
      </c>
      <c r="O33" s="51">
        <f t="shared" si="15"/>
        <v>37.799999999999997</v>
      </c>
      <c r="P33" s="51">
        <f t="shared" si="17"/>
        <v>-7.31</v>
      </c>
      <c r="Q33" s="51">
        <f t="shared" si="17"/>
        <v>-1.62</v>
      </c>
      <c r="R33" s="51">
        <f t="shared" si="17"/>
        <v>-2.81</v>
      </c>
      <c r="S33" s="5"/>
      <c r="T33" s="1"/>
      <c r="U33" s="1"/>
      <c r="W33" s="3"/>
    </row>
    <row r="34" spans="1:23" x14ac:dyDescent="0.5">
      <c r="A34" s="54"/>
      <c r="B34" s="46" t="s">
        <v>33</v>
      </c>
      <c r="C34" s="30" t="s">
        <v>9</v>
      </c>
      <c r="D34" s="56">
        <v>19018.439348500004</v>
      </c>
      <c r="E34" s="56">
        <v>25939.456086998325</v>
      </c>
      <c r="F34" s="48">
        <f t="shared" si="12"/>
        <v>92093</v>
      </c>
      <c r="G34" s="56">
        <v>17428</v>
      </c>
      <c r="H34" s="56">
        <v>23747</v>
      </c>
      <c r="I34" s="48">
        <v>84597</v>
      </c>
      <c r="J34" s="48">
        <v>21857.309000000001</v>
      </c>
      <c r="K34" s="48">
        <v>28767.977814000002</v>
      </c>
      <c r="L34" s="48">
        <v>103388.962</v>
      </c>
      <c r="M34" s="51">
        <f t="shared" si="13"/>
        <v>9.1300000000000008</v>
      </c>
      <c r="N34" s="51">
        <f t="shared" si="14"/>
        <v>9.23</v>
      </c>
      <c r="O34" s="51">
        <f t="shared" si="15"/>
        <v>8.86</v>
      </c>
      <c r="P34" s="51">
        <f t="shared" si="17"/>
        <v>-12.99</v>
      </c>
      <c r="Q34" s="51">
        <f t="shared" si="17"/>
        <v>-9.83</v>
      </c>
      <c r="R34" s="51">
        <f t="shared" si="17"/>
        <v>-10.93</v>
      </c>
      <c r="S34" s="5"/>
      <c r="T34" s="1"/>
      <c r="U34" s="1"/>
      <c r="W34" s="3"/>
    </row>
    <row r="35" spans="1:23" x14ac:dyDescent="0.5">
      <c r="A35" s="54"/>
      <c r="B35" s="46" t="s">
        <v>34</v>
      </c>
      <c r="C35" s="30" t="s">
        <v>9</v>
      </c>
      <c r="D35" s="56">
        <v>2799.4844020999999</v>
      </c>
      <c r="E35" s="56">
        <v>2469.8821203473995</v>
      </c>
      <c r="F35" s="48">
        <f t="shared" si="12"/>
        <v>8769</v>
      </c>
      <c r="G35" s="56">
        <v>2287</v>
      </c>
      <c r="H35" s="56">
        <v>2209</v>
      </c>
      <c r="I35" s="48">
        <v>7869</v>
      </c>
      <c r="J35" s="48">
        <v>2281.4540000000002</v>
      </c>
      <c r="K35" s="48">
        <v>2739.0521229999999</v>
      </c>
      <c r="L35" s="48">
        <v>9843.8410000000003</v>
      </c>
      <c r="M35" s="51">
        <f t="shared" si="13"/>
        <v>22.41</v>
      </c>
      <c r="N35" s="51">
        <f t="shared" si="14"/>
        <v>11.81</v>
      </c>
      <c r="O35" s="51">
        <f t="shared" si="15"/>
        <v>11.44</v>
      </c>
      <c r="P35" s="51">
        <f t="shared" si="17"/>
        <v>22.71</v>
      </c>
      <c r="Q35" s="51">
        <f t="shared" si="17"/>
        <v>-9.83</v>
      </c>
      <c r="R35" s="51">
        <f t="shared" si="17"/>
        <v>-10.92</v>
      </c>
      <c r="S35" s="5"/>
      <c r="T35" s="1"/>
      <c r="U35" s="1"/>
      <c r="W35" s="3"/>
    </row>
    <row r="36" spans="1:23" x14ac:dyDescent="0.5">
      <c r="A36" s="54"/>
      <c r="B36" s="46" t="s">
        <v>35</v>
      </c>
      <c r="C36" s="30" t="s">
        <v>31</v>
      </c>
      <c r="D36" s="56">
        <v>7102</v>
      </c>
      <c r="E36" s="56">
        <v>105420.03234495291</v>
      </c>
      <c r="F36" s="48">
        <f t="shared" si="12"/>
        <v>374273</v>
      </c>
      <c r="G36" s="56">
        <v>5667</v>
      </c>
      <c r="H36" s="56">
        <v>84960</v>
      </c>
      <c r="I36" s="48">
        <v>302658</v>
      </c>
      <c r="J36" s="48">
        <v>7364.1769999999997</v>
      </c>
      <c r="K36" s="48">
        <v>97565.869680000105</v>
      </c>
      <c r="L36" s="48">
        <v>350640.886</v>
      </c>
      <c r="M36" s="51">
        <f t="shared" si="13"/>
        <v>25.32</v>
      </c>
      <c r="N36" s="51">
        <f t="shared" si="14"/>
        <v>24.08</v>
      </c>
      <c r="O36" s="51">
        <f t="shared" si="15"/>
        <v>23.66</v>
      </c>
      <c r="P36" s="51">
        <f t="shared" si="17"/>
        <v>-3.56</v>
      </c>
      <c r="Q36" s="51">
        <f t="shared" si="17"/>
        <v>8.0500000000000007</v>
      </c>
      <c r="R36" s="51">
        <f t="shared" si="17"/>
        <v>6.74</v>
      </c>
      <c r="S36" s="5"/>
      <c r="T36" s="1"/>
      <c r="U36" s="1"/>
      <c r="W36" s="3"/>
    </row>
    <row r="37" spans="1:23" x14ac:dyDescent="0.5">
      <c r="A37" s="54"/>
      <c r="B37" s="46" t="s">
        <v>36</v>
      </c>
      <c r="C37" s="30" t="s">
        <v>9</v>
      </c>
      <c r="D37" s="56">
        <v>7166.2499745000005</v>
      </c>
      <c r="E37" s="56">
        <v>9815.0486395262033</v>
      </c>
      <c r="F37" s="48">
        <f t="shared" si="12"/>
        <v>34846</v>
      </c>
      <c r="G37" s="56">
        <v>5628</v>
      </c>
      <c r="H37" s="56">
        <v>7563</v>
      </c>
      <c r="I37" s="48">
        <v>26943</v>
      </c>
      <c r="J37" s="48">
        <v>7845.2070000000003</v>
      </c>
      <c r="K37" s="48">
        <v>9549.5432899999996</v>
      </c>
      <c r="L37" s="48">
        <v>34320.052000000003</v>
      </c>
      <c r="M37" s="51">
        <f t="shared" si="13"/>
        <v>27.33</v>
      </c>
      <c r="N37" s="51">
        <f t="shared" si="14"/>
        <v>29.78</v>
      </c>
      <c r="O37" s="51">
        <f t="shared" si="15"/>
        <v>29.33</v>
      </c>
      <c r="P37" s="51">
        <f t="shared" si="17"/>
        <v>-8.65</v>
      </c>
      <c r="Q37" s="51">
        <f t="shared" si="17"/>
        <v>2.78</v>
      </c>
      <c r="R37" s="51">
        <f t="shared" si="17"/>
        <v>1.53</v>
      </c>
      <c r="S37" s="5"/>
      <c r="T37" s="1"/>
      <c r="U37" s="1"/>
      <c r="W37" s="3"/>
    </row>
    <row r="38" spans="1:23" x14ac:dyDescent="0.5">
      <c r="A38" s="54"/>
      <c r="B38" s="46" t="s">
        <v>108</v>
      </c>
      <c r="C38" s="30" t="s">
        <v>38</v>
      </c>
      <c r="D38" s="50" t="s">
        <v>118</v>
      </c>
      <c r="E38" s="56">
        <v>19894.558714771501</v>
      </c>
      <c r="F38" s="48">
        <f t="shared" si="12"/>
        <v>70632</v>
      </c>
      <c r="G38" s="50" t="s">
        <v>118</v>
      </c>
      <c r="H38" s="56">
        <v>15299</v>
      </c>
      <c r="I38" s="48">
        <v>54500</v>
      </c>
      <c r="J38" s="50" t="s">
        <v>118</v>
      </c>
      <c r="K38" s="48">
        <v>18558.157778000001</v>
      </c>
      <c r="L38" s="48">
        <v>66695.997000000003</v>
      </c>
      <c r="M38" s="50" t="s">
        <v>4</v>
      </c>
      <c r="N38" s="51">
        <f>ROUND(E38/H38*100-100,2)</f>
        <v>30.04</v>
      </c>
      <c r="O38" s="51">
        <f>ROUND(F38/I38*100-100,2)</f>
        <v>29.6</v>
      </c>
      <c r="P38" s="50" t="s">
        <v>4</v>
      </c>
      <c r="Q38" s="51">
        <f>ROUND(E38/K38*100-100,2)</f>
        <v>7.2</v>
      </c>
      <c r="R38" s="51">
        <f>ROUND(F38/L38*100-100,2)</f>
        <v>5.9</v>
      </c>
      <c r="S38" s="5"/>
      <c r="W38" s="3"/>
    </row>
    <row r="39" spans="1:23" x14ac:dyDescent="0.5">
      <c r="A39" s="54"/>
      <c r="B39" s="46" t="s">
        <v>39</v>
      </c>
      <c r="C39" s="30" t="s">
        <v>38</v>
      </c>
      <c r="D39" s="50" t="s">
        <v>118</v>
      </c>
      <c r="E39" s="56">
        <v>17620.971739578104</v>
      </c>
      <c r="F39" s="48">
        <f t="shared" si="12"/>
        <v>62560</v>
      </c>
      <c r="G39" s="50" t="s">
        <v>118</v>
      </c>
      <c r="H39" s="56">
        <v>13862</v>
      </c>
      <c r="I39" s="48">
        <v>49382</v>
      </c>
      <c r="J39" s="50" t="s">
        <v>118</v>
      </c>
      <c r="K39" s="48">
        <v>17605.237557</v>
      </c>
      <c r="L39" s="48">
        <v>63271.493999999999</v>
      </c>
      <c r="M39" s="50" t="s">
        <v>4</v>
      </c>
      <c r="N39" s="51">
        <f>ROUND(E39/H39*100-100,2)</f>
        <v>27.12</v>
      </c>
      <c r="O39" s="51">
        <f>ROUND(F39/I39*100-100,2)</f>
        <v>26.69</v>
      </c>
      <c r="P39" s="50" t="s">
        <v>4</v>
      </c>
      <c r="Q39" s="51">
        <f>ROUND(E39/K39*100-100,2)</f>
        <v>0.09</v>
      </c>
      <c r="R39" s="51">
        <f>ROUND(F39/L39*100-100,2)</f>
        <v>-1.1200000000000001</v>
      </c>
      <c r="S39" s="5"/>
      <c r="T39" s="1"/>
      <c r="U39" s="1"/>
      <c r="W39" s="3"/>
    </row>
    <row r="40" spans="1:23" x14ac:dyDescent="0.5">
      <c r="A40" s="54"/>
      <c r="B40" s="46"/>
      <c r="C40" s="30"/>
      <c r="D40" s="49"/>
      <c r="E40" s="48"/>
      <c r="F40" s="48"/>
      <c r="G40" s="49"/>
      <c r="H40" s="48"/>
      <c r="I40" s="48"/>
      <c r="J40" s="49"/>
      <c r="K40" s="48"/>
      <c r="L40" s="48"/>
      <c r="M40" s="51"/>
      <c r="N40" s="51"/>
      <c r="O40" s="51"/>
      <c r="P40" s="51"/>
      <c r="Q40" s="51"/>
      <c r="R40" s="51"/>
      <c r="S40" s="5"/>
      <c r="T40" s="1"/>
      <c r="U40" s="1"/>
      <c r="W40" s="3"/>
    </row>
    <row r="41" spans="1:23" x14ac:dyDescent="0.5">
      <c r="A41" s="30" t="s">
        <v>40</v>
      </c>
      <c r="B41" s="46" t="s">
        <v>41</v>
      </c>
      <c r="C41" s="30"/>
      <c r="D41" s="50"/>
      <c r="E41" s="48">
        <f t="shared" ref="E41:L41" si="18">SUM(E42:E45)</f>
        <v>5485.7326049266994</v>
      </c>
      <c r="F41" s="48">
        <f t="shared" si="18"/>
        <v>19476</v>
      </c>
      <c r="G41" s="50"/>
      <c r="H41" s="48">
        <f t="shared" si="18"/>
        <v>18513</v>
      </c>
      <c r="I41" s="48">
        <f t="shared" si="18"/>
        <v>65950</v>
      </c>
      <c r="J41" s="50"/>
      <c r="K41" s="48">
        <f t="shared" si="18"/>
        <v>27501.518592</v>
      </c>
      <c r="L41" s="48">
        <f t="shared" si="18"/>
        <v>98835.058999999994</v>
      </c>
      <c r="M41" s="50"/>
      <c r="N41" s="51">
        <f t="shared" ref="N41:O41" si="19">ROUND(E41/H41*100-100,2)</f>
        <v>-70.37</v>
      </c>
      <c r="O41" s="51">
        <f t="shared" si="19"/>
        <v>-70.47</v>
      </c>
      <c r="P41" s="50"/>
      <c r="Q41" s="51">
        <f>ROUND(E41/K41*100-100,2)</f>
        <v>-80.05</v>
      </c>
      <c r="R41" s="51">
        <f t="shared" ref="Q41:R43" si="20">ROUND(F41/L41*100-100,2)</f>
        <v>-80.290000000000006</v>
      </c>
      <c r="S41" s="5"/>
      <c r="T41" s="1"/>
      <c r="U41" s="1"/>
      <c r="W41" s="3"/>
    </row>
    <row r="42" spans="1:23" x14ac:dyDescent="0.5">
      <c r="A42" s="54"/>
      <c r="B42" s="46" t="s">
        <v>42</v>
      </c>
      <c r="C42" s="30" t="s">
        <v>9</v>
      </c>
      <c r="D42" s="56">
        <v>0</v>
      </c>
      <c r="E42" s="56">
        <v>0</v>
      </c>
      <c r="F42" s="48">
        <f>ROUND(E42/281.666293*1000,0)</f>
        <v>0</v>
      </c>
      <c r="G42" s="48">
        <v>0</v>
      </c>
      <c r="H42" s="48">
        <v>0</v>
      </c>
      <c r="I42" s="48">
        <v>0</v>
      </c>
      <c r="J42" s="56">
        <v>0</v>
      </c>
      <c r="K42" s="56">
        <v>0</v>
      </c>
      <c r="L42" s="48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"/>
      <c r="T42" s="1"/>
      <c r="U42" s="1"/>
      <c r="W42" s="3"/>
    </row>
    <row r="43" spans="1:23" x14ac:dyDescent="0.5">
      <c r="A43" s="54"/>
      <c r="B43" s="46" t="s">
        <v>43</v>
      </c>
      <c r="C43" s="30" t="s">
        <v>9</v>
      </c>
      <c r="D43" s="57">
        <v>34779.07</v>
      </c>
      <c r="E43" s="56">
        <v>4257.0698042908998</v>
      </c>
      <c r="F43" s="48">
        <f>ROUND(E43/281.666293*1000,0)</f>
        <v>15114</v>
      </c>
      <c r="G43" s="57">
        <v>105518</v>
      </c>
      <c r="H43" s="56">
        <v>12811</v>
      </c>
      <c r="I43" s="48">
        <v>45637</v>
      </c>
      <c r="J43" s="48">
        <v>178880</v>
      </c>
      <c r="K43" s="48">
        <v>25393.282332999999</v>
      </c>
      <c r="L43" s="48">
        <v>91260.642999999996</v>
      </c>
      <c r="M43" s="51">
        <f>ROUND(D43/G43*100-100,2)</f>
        <v>-67.040000000000006</v>
      </c>
      <c r="N43" s="51">
        <f t="shared" ref="N43" si="21">ROUND(E43/H43*100-100,2)</f>
        <v>-66.77</v>
      </c>
      <c r="O43" s="51">
        <f t="shared" ref="O43" si="22">ROUND(F43/I43*100-100,2)</f>
        <v>-66.88</v>
      </c>
      <c r="P43" s="51">
        <f>ROUND(D43/J43*100-100,2)</f>
        <v>-80.56</v>
      </c>
      <c r="Q43" s="51">
        <f t="shared" si="20"/>
        <v>-83.24</v>
      </c>
      <c r="R43" s="51">
        <f t="shared" si="20"/>
        <v>-83.44</v>
      </c>
      <c r="S43" s="5"/>
      <c r="T43" s="1"/>
      <c r="U43" s="1"/>
      <c r="W43" s="3"/>
    </row>
    <row r="44" spans="1:23" x14ac:dyDescent="0.5">
      <c r="A44" s="54"/>
      <c r="B44" s="46" t="s">
        <v>44</v>
      </c>
      <c r="C44" s="30" t="s">
        <v>9</v>
      </c>
      <c r="D44" s="56">
        <v>6913.402</v>
      </c>
      <c r="E44" s="56">
        <v>1228.6628006357998</v>
      </c>
      <c r="F44" s="48">
        <f>ROUND(E44/281.666293*1000,0)</f>
        <v>4362</v>
      </c>
      <c r="G44" s="56">
        <v>28489</v>
      </c>
      <c r="H44" s="56">
        <v>5702</v>
      </c>
      <c r="I44" s="56">
        <v>20313</v>
      </c>
      <c r="J44" s="56">
        <v>9736</v>
      </c>
      <c r="K44" s="56">
        <v>2107.2362589999998</v>
      </c>
      <c r="L44" s="56">
        <v>7573.1729999999998</v>
      </c>
      <c r="M44" s="51">
        <f>ROUND(D44/G44*100-100,2)</f>
        <v>-75.73</v>
      </c>
      <c r="N44" s="51">
        <f t="shared" ref="N44" si="23">ROUND(E44/H44*100-100,2)</f>
        <v>-78.45</v>
      </c>
      <c r="O44" s="51">
        <f t="shared" ref="O44" si="24">ROUND(F44/I44*100-100,2)</f>
        <v>-78.53</v>
      </c>
      <c r="P44" s="51">
        <f>ROUND(D44/J44*100-100,2)</f>
        <v>-28.99</v>
      </c>
      <c r="Q44" s="51">
        <f t="shared" ref="Q44" si="25">ROUND(E44/K44*100-100,2)</f>
        <v>-41.69</v>
      </c>
      <c r="R44" s="51">
        <f t="shared" ref="R44" si="26">ROUND(F44/L44*100-100,2)</f>
        <v>-42.4</v>
      </c>
      <c r="S44" s="5"/>
      <c r="T44" s="1"/>
      <c r="U44" s="1"/>
      <c r="W44" s="3"/>
    </row>
    <row r="45" spans="1:23" x14ac:dyDescent="0.5">
      <c r="A45" s="54"/>
      <c r="B45" s="46" t="s">
        <v>45</v>
      </c>
      <c r="C45" s="30" t="s">
        <v>9</v>
      </c>
      <c r="D45" s="56">
        <v>0</v>
      </c>
      <c r="E45" s="56">
        <v>0</v>
      </c>
      <c r="F45" s="48">
        <f>ROUND(E45/281.666293*1000,0)</f>
        <v>0</v>
      </c>
      <c r="G45" s="48">
        <v>0</v>
      </c>
      <c r="H45" s="48">
        <v>0</v>
      </c>
      <c r="I45" s="48">
        <v>0</v>
      </c>
      <c r="J45" s="56">
        <v>18</v>
      </c>
      <c r="K45" s="56">
        <v>1</v>
      </c>
      <c r="L45" s="48">
        <v>1.2430000000000001</v>
      </c>
      <c r="M45" s="51">
        <v>0</v>
      </c>
      <c r="N45" s="51">
        <v>0</v>
      </c>
      <c r="O45" s="51">
        <v>0</v>
      </c>
      <c r="P45" s="51">
        <f>ROUND(D45/J45*100-100,2)</f>
        <v>-100</v>
      </c>
      <c r="Q45" s="51">
        <f t="shared" ref="Q45" si="27">ROUND(E45/K45*100-100,2)</f>
        <v>-100</v>
      </c>
      <c r="R45" s="51">
        <f t="shared" ref="R45" si="28">ROUND(F45/L45*100-100,2)</f>
        <v>-100</v>
      </c>
      <c r="S45" s="5"/>
      <c r="T45" s="1"/>
      <c r="U45" s="1"/>
      <c r="W45" s="3"/>
    </row>
    <row r="46" spans="1:23" x14ac:dyDescent="0.5">
      <c r="A46" s="54"/>
      <c r="B46" s="46"/>
      <c r="C46" s="30"/>
      <c r="D46" s="48"/>
      <c r="E46" s="48"/>
      <c r="F46" s="48"/>
      <c r="G46" s="48"/>
      <c r="J46" s="48"/>
      <c r="K46" s="48"/>
      <c r="L46" s="48"/>
      <c r="M46" s="51"/>
      <c r="N46" s="51"/>
      <c r="O46" s="51"/>
      <c r="P46" s="51"/>
      <c r="Q46" s="51"/>
      <c r="R46" s="51"/>
      <c r="S46" s="5"/>
      <c r="T46" s="1"/>
      <c r="U46" s="1"/>
      <c r="W46" s="3"/>
    </row>
    <row r="47" spans="1:23" x14ac:dyDescent="0.5">
      <c r="A47" s="54" t="s">
        <v>46</v>
      </c>
      <c r="B47" s="46" t="s">
        <v>47</v>
      </c>
      <c r="C47" s="30"/>
      <c r="D47" s="50"/>
      <c r="E47" s="48">
        <f>SUM(E48,E49,E53,E64,E68,E72,E73,E74,E75,E80,E89,E90,E91,E92,E93,E95,E94)</f>
        <v>102647.22982251759</v>
      </c>
      <c r="F47" s="48">
        <f>SUM(F48,F49,F53,F64,F68,F72,F73,F74,F75,F80,F89,F90,F91,F92,F93,F95,F94)</f>
        <v>364427</v>
      </c>
      <c r="G47" s="50"/>
      <c r="H47" s="48">
        <f>SUM(H48,H49,H53,H64,H68,H72,H73,H74,H75,H80,H89,H90,H91,H92,H93,H95,H94)</f>
        <v>89940</v>
      </c>
      <c r="I47" s="48">
        <f>SUM(I48,I49,I53,I64,I68,I72,I73,I74,I75,I80,I89,I90,I91,I92,I93,I95,I94)</f>
        <v>320404</v>
      </c>
      <c r="J47" s="50"/>
      <c r="K47" s="48">
        <f>SUM(K48,K49,K53,K64,K68,K72,K73,K74,K75,K80,K89,K90,K91,K92,K93,K95,K94)</f>
        <v>111311.82069800001</v>
      </c>
      <c r="L47" s="48">
        <f>SUM(L48,L49,L53,L64,L68,L72,L73,L74,L75,L80,L89,L90,L91,L92,L93,L95,L94)</f>
        <v>400042.46</v>
      </c>
      <c r="M47" s="50"/>
      <c r="N47" s="51">
        <f t="shared" ref="N47:N53" si="29">ROUND(E47/H47*100-100,2)</f>
        <v>14.13</v>
      </c>
      <c r="O47" s="51">
        <f t="shared" ref="O47:O53" si="30">ROUND(F47/I47*100-100,2)</f>
        <v>13.74</v>
      </c>
      <c r="P47" s="50"/>
      <c r="Q47" s="51">
        <f t="shared" ref="Q47:R53" si="31">ROUND(E47/K47*100-100,2)</f>
        <v>-7.78</v>
      </c>
      <c r="R47" s="51">
        <f t="shared" si="31"/>
        <v>-8.9</v>
      </c>
      <c r="S47" s="5"/>
      <c r="T47" s="1"/>
      <c r="U47" s="1"/>
      <c r="W47" s="3"/>
    </row>
    <row r="48" spans="1:23" x14ac:dyDescent="0.5">
      <c r="A48" s="54"/>
      <c r="B48" s="46" t="s">
        <v>48</v>
      </c>
      <c r="C48" s="30" t="s">
        <v>27</v>
      </c>
      <c r="D48" s="56">
        <v>342.82187140000019</v>
      </c>
      <c r="E48" s="56">
        <v>1458.7084007461001</v>
      </c>
      <c r="F48" s="48">
        <f>ROUND(E48/281.666293*1000,0)</f>
        <v>5179</v>
      </c>
      <c r="G48" s="56">
        <v>169</v>
      </c>
      <c r="H48" s="48">
        <v>724</v>
      </c>
      <c r="I48" s="48">
        <v>2579</v>
      </c>
      <c r="J48" s="48">
        <v>328</v>
      </c>
      <c r="K48" s="48">
        <v>1376.2631550000001</v>
      </c>
      <c r="L48" s="48">
        <v>4946.1350000000002</v>
      </c>
      <c r="M48" s="51">
        <f>ROUND(D48/G48*100-100,2)</f>
        <v>102.85</v>
      </c>
      <c r="N48" s="51">
        <f t="shared" si="29"/>
        <v>101.48</v>
      </c>
      <c r="O48" s="51">
        <f t="shared" si="30"/>
        <v>100.81</v>
      </c>
      <c r="P48" s="51">
        <f>ROUND(D48/J48*100-100,2)</f>
        <v>4.5199999999999996</v>
      </c>
      <c r="Q48" s="51">
        <f t="shared" si="31"/>
        <v>5.99</v>
      </c>
      <c r="R48" s="51">
        <f t="shared" si="31"/>
        <v>4.71</v>
      </c>
      <c r="S48" s="5"/>
      <c r="T48" s="1"/>
      <c r="U48" s="1"/>
      <c r="W48" s="3"/>
    </row>
    <row r="49" spans="1:24" x14ac:dyDescent="0.5">
      <c r="A49" s="54"/>
      <c r="B49" s="46" t="s">
        <v>49</v>
      </c>
      <c r="C49" s="30" t="s">
        <v>38</v>
      </c>
      <c r="D49" s="50" t="s">
        <v>118</v>
      </c>
      <c r="E49" s="48">
        <f t="shared" ref="E49:L49" si="32">SUM(E50:E52)</f>
        <v>10593.429055334709</v>
      </c>
      <c r="F49" s="48">
        <f t="shared" si="32"/>
        <v>37609</v>
      </c>
      <c r="G49" s="50" t="s">
        <v>118</v>
      </c>
      <c r="H49" s="48">
        <f t="shared" si="32"/>
        <v>8174</v>
      </c>
      <c r="I49" s="48">
        <f t="shared" si="32"/>
        <v>29119</v>
      </c>
      <c r="J49" s="50" t="s">
        <v>118</v>
      </c>
      <c r="K49" s="48">
        <f t="shared" si="32"/>
        <v>10290.372825999999</v>
      </c>
      <c r="L49" s="48">
        <f t="shared" si="32"/>
        <v>36982.466</v>
      </c>
      <c r="M49" s="50" t="s">
        <v>4</v>
      </c>
      <c r="N49" s="51">
        <f t="shared" si="29"/>
        <v>29.6</v>
      </c>
      <c r="O49" s="51">
        <f t="shared" si="30"/>
        <v>29.16</v>
      </c>
      <c r="P49" s="50" t="s">
        <v>4</v>
      </c>
      <c r="Q49" s="51">
        <f t="shared" si="31"/>
        <v>2.95</v>
      </c>
      <c r="R49" s="51">
        <f t="shared" si="31"/>
        <v>1.69</v>
      </c>
      <c r="S49" s="5"/>
      <c r="T49" s="1"/>
      <c r="U49" s="1"/>
      <c r="W49" s="3"/>
    </row>
    <row r="50" spans="1:24" x14ac:dyDescent="0.5">
      <c r="B50" s="46" t="s">
        <v>50</v>
      </c>
      <c r="C50" s="30" t="s">
        <v>31</v>
      </c>
      <c r="D50" s="56">
        <v>398</v>
      </c>
      <c r="E50" s="56">
        <v>6491.0794832434094</v>
      </c>
      <c r="F50" s="48">
        <f>ROUND(E50/281.666293*1000,0)</f>
        <v>23045</v>
      </c>
      <c r="G50" s="48">
        <v>299</v>
      </c>
      <c r="H50" s="48">
        <v>4918</v>
      </c>
      <c r="I50" s="48">
        <v>17520</v>
      </c>
      <c r="J50" s="48">
        <v>451.61</v>
      </c>
      <c r="K50" s="48">
        <v>6892.6587639999998</v>
      </c>
      <c r="L50" s="48">
        <v>24771.462</v>
      </c>
      <c r="M50" s="51">
        <f t="shared" ref="M50:M51" si="33">ROUND(D50/G50*100-100,2)</f>
        <v>33.11</v>
      </c>
      <c r="N50" s="51">
        <f t="shared" si="29"/>
        <v>31.99</v>
      </c>
      <c r="O50" s="51">
        <f t="shared" si="30"/>
        <v>31.54</v>
      </c>
      <c r="P50" s="51">
        <f>ROUND(D50/J50*100-100,2)</f>
        <v>-11.87</v>
      </c>
      <c r="Q50" s="51">
        <f t="shared" si="31"/>
        <v>-5.83</v>
      </c>
      <c r="R50" s="51">
        <f t="shared" si="31"/>
        <v>-6.97</v>
      </c>
      <c r="S50" s="5"/>
      <c r="T50" s="1"/>
      <c r="U50" s="1"/>
      <c r="W50" s="3"/>
    </row>
    <row r="51" spans="1:24" x14ac:dyDescent="0.5">
      <c r="B51" s="46" t="s">
        <v>51</v>
      </c>
      <c r="C51" s="30" t="s">
        <v>31</v>
      </c>
      <c r="D51" s="56">
        <v>70</v>
      </c>
      <c r="E51" s="56">
        <v>1376.3421027952986</v>
      </c>
      <c r="F51" s="48">
        <f>ROUND(E51/281.666293*1000,0)</f>
        <v>4886</v>
      </c>
      <c r="G51" s="56">
        <v>64</v>
      </c>
      <c r="H51" s="56">
        <v>1333</v>
      </c>
      <c r="I51" s="48">
        <v>4748</v>
      </c>
      <c r="J51" s="48">
        <v>63.679000000000002</v>
      </c>
      <c r="K51" s="48">
        <v>1322.200063</v>
      </c>
      <c r="L51" s="48">
        <v>4751.8370000000004</v>
      </c>
      <c r="M51" s="51">
        <f t="shared" si="33"/>
        <v>9.3800000000000008</v>
      </c>
      <c r="N51" s="51">
        <f t="shared" si="29"/>
        <v>3.25</v>
      </c>
      <c r="O51" s="51">
        <f t="shared" si="30"/>
        <v>2.91</v>
      </c>
      <c r="P51" s="51">
        <f>ROUND(D51/J51*100-100,2)</f>
        <v>9.93</v>
      </c>
      <c r="Q51" s="51">
        <f t="shared" si="31"/>
        <v>4.09</v>
      </c>
      <c r="R51" s="51">
        <f t="shared" si="31"/>
        <v>2.82</v>
      </c>
      <c r="S51" s="5"/>
      <c r="T51" s="1"/>
      <c r="U51" s="1"/>
      <c r="W51" s="3"/>
    </row>
    <row r="52" spans="1:24" x14ac:dyDescent="0.5">
      <c r="B52" s="46" t="s">
        <v>52</v>
      </c>
      <c r="C52" s="30" t="s">
        <v>38</v>
      </c>
      <c r="D52" s="50" t="s">
        <v>118</v>
      </c>
      <c r="E52" s="56">
        <v>2726.0074692959997</v>
      </c>
      <c r="F52" s="48">
        <f>ROUND(E52/281.666293*1000,0)</f>
        <v>9678</v>
      </c>
      <c r="G52" s="50" t="s">
        <v>118</v>
      </c>
      <c r="H52" s="56">
        <v>1923</v>
      </c>
      <c r="I52" s="48">
        <v>6851</v>
      </c>
      <c r="J52" s="50" t="s">
        <v>118</v>
      </c>
      <c r="K52" s="48">
        <v>2075.5139989999998</v>
      </c>
      <c r="L52" s="48">
        <v>7459.1670000000004</v>
      </c>
      <c r="M52" s="50" t="s">
        <v>4</v>
      </c>
      <c r="N52" s="51">
        <f t="shared" si="29"/>
        <v>41.76</v>
      </c>
      <c r="O52" s="51">
        <f t="shared" si="30"/>
        <v>41.26</v>
      </c>
      <c r="P52" s="50" t="s">
        <v>4</v>
      </c>
      <c r="Q52" s="51">
        <f t="shared" si="31"/>
        <v>31.34</v>
      </c>
      <c r="R52" s="51">
        <f t="shared" si="31"/>
        <v>29.75</v>
      </c>
      <c r="S52" s="5"/>
      <c r="T52" s="1"/>
      <c r="U52" s="1"/>
      <c r="W52" s="3"/>
    </row>
    <row r="53" spans="1:24" x14ac:dyDescent="0.5">
      <c r="A53" s="54"/>
      <c r="B53" s="46" t="s">
        <v>53</v>
      </c>
      <c r="C53" s="30" t="s">
        <v>9</v>
      </c>
      <c r="D53" s="56">
        <v>867</v>
      </c>
      <c r="E53" s="56">
        <v>3580.2355710086013</v>
      </c>
      <c r="F53" s="48">
        <f>ROUND(E53/281.666293*1000,0)</f>
        <v>12711</v>
      </c>
      <c r="G53" s="56">
        <v>630</v>
      </c>
      <c r="H53" s="56">
        <v>3094</v>
      </c>
      <c r="I53" s="48">
        <v>11022</v>
      </c>
      <c r="J53" s="48">
        <v>1027.47</v>
      </c>
      <c r="K53" s="48">
        <v>3975.3897080000002</v>
      </c>
      <c r="L53" s="48">
        <v>14287.111999999999</v>
      </c>
      <c r="M53" s="51">
        <f>ROUND(D53/G53*100-100,2)</f>
        <v>37.619999999999997</v>
      </c>
      <c r="N53" s="51">
        <f t="shared" si="29"/>
        <v>15.72</v>
      </c>
      <c r="O53" s="51">
        <f t="shared" si="30"/>
        <v>15.32</v>
      </c>
      <c r="P53" s="51">
        <f>ROUND(D53/J53*100-100,2)</f>
        <v>-15.62</v>
      </c>
      <c r="Q53" s="51">
        <f t="shared" si="31"/>
        <v>-9.94</v>
      </c>
      <c r="R53" s="51">
        <f t="shared" si="31"/>
        <v>-11.03</v>
      </c>
      <c r="S53" s="5"/>
      <c r="T53" s="1"/>
      <c r="U53" s="1"/>
      <c r="W53" s="3"/>
    </row>
    <row r="54" spans="1:24" x14ac:dyDescent="0.5">
      <c r="A54" s="58"/>
      <c r="B54" s="59"/>
      <c r="C54" s="60"/>
      <c r="D54" s="59"/>
      <c r="E54" s="59"/>
      <c r="F54" s="61"/>
      <c r="G54" s="59"/>
      <c r="H54" s="59"/>
      <c r="I54" s="61"/>
      <c r="J54" s="59"/>
      <c r="K54" s="59"/>
      <c r="L54" s="59"/>
      <c r="M54" s="59"/>
      <c r="N54" s="62"/>
      <c r="O54" s="62"/>
      <c r="P54" s="61"/>
      <c r="Q54" s="59"/>
      <c r="R54" s="61"/>
      <c r="S54" s="5"/>
      <c r="W54" s="3"/>
    </row>
    <row r="55" spans="1:24" x14ac:dyDescent="0.5">
      <c r="P55" s="46" t="s">
        <v>54</v>
      </c>
      <c r="W55" s="3"/>
    </row>
    <row r="56" spans="1:24" x14ac:dyDescent="0.5">
      <c r="A56" s="46"/>
      <c r="W56" s="3"/>
    </row>
    <row r="57" spans="1:24" x14ac:dyDescent="0.5">
      <c r="A57" s="105" t="s">
        <v>119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W57" s="3"/>
    </row>
    <row r="58" spans="1:24" x14ac:dyDescent="0.5">
      <c r="E58" s="13"/>
      <c r="H58" s="13"/>
      <c r="K58" s="13"/>
      <c r="O58" s="15" t="s">
        <v>103</v>
      </c>
      <c r="W58" s="3"/>
    </row>
    <row r="59" spans="1:24" x14ac:dyDescent="0.5">
      <c r="E59" s="13"/>
      <c r="H59" s="13"/>
      <c r="K59" s="13"/>
      <c r="O59" s="15" t="s">
        <v>109</v>
      </c>
      <c r="W59" s="3"/>
    </row>
    <row r="60" spans="1:24" x14ac:dyDescent="0.5">
      <c r="A60" s="16"/>
      <c r="B60" s="110" t="s">
        <v>95</v>
      </c>
      <c r="C60" s="17" t="s">
        <v>92</v>
      </c>
      <c r="D60" s="107" t="s">
        <v>120</v>
      </c>
      <c r="E60" s="108"/>
      <c r="F60" s="109"/>
      <c r="G60" s="107" t="s">
        <v>129</v>
      </c>
      <c r="H60" s="108"/>
      <c r="I60" s="109"/>
      <c r="J60" s="21" t="s">
        <v>121</v>
      </c>
      <c r="K60" s="22"/>
      <c r="L60" s="23"/>
      <c r="M60" s="24"/>
      <c r="N60" s="25" t="s">
        <v>122</v>
      </c>
      <c r="O60" s="26"/>
      <c r="P60" s="27"/>
      <c r="Q60" s="27"/>
      <c r="R60" s="28" t="s">
        <v>0</v>
      </c>
      <c r="W60" s="3"/>
    </row>
    <row r="61" spans="1:24" x14ac:dyDescent="0.5">
      <c r="A61" s="29" t="s">
        <v>1</v>
      </c>
      <c r="B61" s="111"/>
      <c r="C61" s="30" t="s">
        <v>93</v>
      </c>
      <c r="D61" s="31" t="s">
        <v>94</v>
      </c>
      <c r="E61" s="113" t="s">
        <v>98</v>
      </c>
      <c r="F61" s="114"/>
      <c r="G61" s="31"/>
      <c r="H61" s="113" t="s">
        <v>98</v>
      </c>
      <c r="I61" s="114"/>
      <c r="J61" s="32"/>
      <c r="K61" s="113" t="s">
        <v>98</v>
      </c>
      <c r="L61" s="114"/>
      <c r="M61" s="103" t="s">
        <v>130</v>
      </c>
      <c r="N61" s="104"/>
      <c r="O61" s="106"/>
      <c r="P61" s="103" t="s">
        <v>123</v>
      </c>
      <c r="Q61" s="104"/>
      <c r="R61" s="104"/>
      <c r="W61" s="3"/>
    </row>
    <row r="62" spans="1:24" x14ac:dyDescent="0.5">
      <c r="A62" s="33" t="s">
        <v>2</v>
      </c>
      <c r="B62" s="111"/>
      <c r="C62" s="30" t="s">
        <v>96</v>
      </c>
      <c r="D62" s="34" t="s">
        <v>97</v>
      </c>
      <c r="E62" s="115"/>
      <c r="F62" s="116"/>
      <c r="G62" s="34" t="s">
        <v>97</v>
      </c>
      <c r="H62" s="115"/>
      <c r="I62" s="116"/>
      <c r="J62" s="35" t="s">
        <v>97</v>
      </c>
      <c r="K62" s="115"/>
      <c r="L62" s="116"/>
      <c r="M62" s="35" t="s">
        <v>97</v>
      </c>
      <c r="N62" s="103" t="s">
        <v>98</v>
      </c>
      <c r="O62" s="106"/>
      <c r="P62" s="35" t="s">
        <v>97</v>
      </c>
      <c r="Q62" s="103" t="s">
        <v>98</v>
      </c>
      <c r="R62" s="104"/>
      <c r="W62" s="3"/>
    </row>
    <row r="63" spans="1:24" x14ac:dyDescent="0.5">
      <c r="A63" s="36"/>
      <c r="B63" s="112"/>
      <c r="C63" s="37" t="s">
        <v>99</v>
      </c>
      <c r="D63" s="63"/>
      <c r="E63" s="38" t="s">
        <v>100</v>
      </c>
      <c r="F63" s="39" t="s">
        <v>101</v>
      </c>
      <c r="G63" s="63"/>
      <c r="H63" s="38" t="s">
        <v>100</v>
      </c>
      <c r="I63" s="39" t="s">
        <v>101</v>
      </c>
      <c r="J63" s="40"/>
      <c r="K63" s="38" t="s">
        <v>100</v>
      </c>
      <c r="L63" s="39" t="s">
        <v>102</v>
      </c>
      <c r="M63" s="41"/>
      <c r="N63" s="42" t="s">
        <v>104</v>
      </c>
      <c r="O63" s="43" t="s">
        <v>102</v>
      </c>
      <c r="P63" s="41"/>
      <c r="Q63" s="40" t="s">
        <v>104</v>
      </c>
      <c r="R63" s="44" t="s">
        <v>102</v>
      </c>
      <c r="T63" s="64"/>
      <c r="U63" s="64"/>
      <c r="W63" s="3"/>
      <c r="X63" s="13"/>
    </row>
    <row r="64" spans="1:24" x14ac:dyDescent="0.5">
      <c r="A64" s="54"/>
      <c r="B64" s="46" t="s">
        <v>55</v>
      </c>
      <c r="C64" s="30" t="s">
        <v>7</v>
      </c>
      <c r="D64" s="50"/>
      <c r="E64" s="48">
        <f t="shared" ref="E64:L64" si="34">SUM(E65:E67)</f>
        <v>12471.854961005407</v>
      </c>
      <c r="F64" s="48">
        <f t="shared" si="34"/>
        <v>44278</v>
      </c>
      <c r="G64" s="50" t="s">
        <v>118</v>
      </c>
      <c r="H64" s="48">
        <f t="shared" si="34"/>
        <v>9985</v>
      </c>
      <c r="I64" s="48">
        <f t="shared" si="34"/>
        <v>35567</v>
      </c>
      <c r="J64" s="50"/>
      <c r="K64" s="48">
        <f t="shared" si="34"/>
        <v>12141.302426999999</v>
      </c>
      <c r="L64" s="48">
        <f t="shared" si="34"/>
        <v>43634.5</v>
      </c>
      <c r="M64" s="50" t="s">
        <v>4</v>
      </c>
      <c r="N64" s="50">
        <f t="shared" ref="N64:N75" si="35">ROUND(E64/H64*100-100,2)</f>
        <v>24.91</v>
      </c>
      <c r="O64" s="50">
        <f t="shared" ref="O64:O75" si="36">ROUND(F64/I64*100-100,2)</f>
        <v>24.49</v>
      </c>
      <c r="P64" s="50" t="s">
        <v>4</v>
      </c>
      <c r="Q64" s="50">
        <f t="shared" ref="Q64:Q75" si="37">ROUND(E64/K64*100-100,2)</f>
        <v>2.72</v>
      </c>
      <c r="R64" s="50">
        <f t="shared" ref="R64:R75" si="38">ROUND(F64/L64*100-100,2)</f>
        <v>1.47</v>
      </c>
      <c r="W64" s="3"/>
      <c r="X64" s="13"/>
    </row>
    <row r="65" spans="1:24" x14ac:dyDescent="0.5">
      <c r="B65" s="46" t="s">
        <v>57</v>
      </c>
      <c r="C65" s="30" t="s">
        <v>58</v>
      </c>
      <c r="D65" s="65">
        <v>116</v>
      </c>
      <c r="E65" s="65">
        <v>4790.3025262006031</v>
      </c>
      <c r="F65" s="48">
        <f>ROUND(E65/281.666293*1000,0)</f>
        <v>17007</v>
      </c>
      <c r="G65" s="65">
        <v>100</v>
      </c>
      <c r="H65" s="65">
        <v>4143</v>
      </c>
      <c r="I65" s="48">
        <v>14759</v>
      </c>
      <c r="J65" s="48">
        <v>153.18299999999999</v>
      </c>
      <c r="K65" s="48">
        <v>5176.2379060000003</v>
      </c>
      <c r="L65" s="48">
        <v>18602.844000000001</v>
      </c>
      <c r="M65" s="50">
        <f>ROUND(D65/G65*100-100,2)</f>
        <v>16</v>
      </c>
      <c r="N65" s="50">
        <f t="shared" si="35"/>
        <v>15.62</v>
      </c>
      <c r="O65" s="50">
        <f t="shared" si="36"/>
        <v>15.23</v>
      </c>
      <c r="P65" s="50">
        <f>ROUND(D65/J65*100-100,2)</f>
        <v>-24.27</v>
      </c>
      <c r="Q65" s="50">
        <f t="shared" si="37"/>
        <v>-7.46</v>
      </c>
      <c r="R65" s="50">
        <f t="shared" si="38"/>
        <v>-8.58</v>
      </c>
      <c r="S65" s="5"/>
      <c r="T65" s="1"/>
      <c r="U65" s="1"/>
      <c r="W65" s="3"/>
    </row>
    <row r="66" spans="1:24" x14ac:dyDescent="0.5">
      <c r="B66" s="46" t="s">
        <v>59</v>
      </c>
      <c r="C66" s="30" t="s">
        <v>58</v>
      </c>
      <c r="D66" s="65">
        <v>900</v>
      </c>
      <c r="E66" s="65">
        <v>7328.7708268178039</v>
      </c>
      <c r="F66" s="48">
        <f>ROUND(E66/281.666293*1000,0)</f>
        <v>26019</v>
      </c>
      <c r="G66" s="65">
        <v>628</v>
      </c>
      <c r="H66" s="65">
        <v>5586</v>
      </c>
      <c r="I66" s="48">
        <v>19898</v>
      </c>
      <c r="J66" s="48">
        <v>765.29100000000005</v>
      </c>
      <c r="K66" s="48">
        <v>6657.8035730000001</v>
      </c>
      <c r="L66" s="48">
        <v>23927.394</v>
      </c>
      <c r="M66" s="50">
        <f>ROUND(D66/G66*100-100,2)</f>
        <v>43.31</v>
      </c>
      <c r="N66" s="50">
        <f t="shared" si="35"/>
        <v>31.2</v>
      </c>
      <c r="O66" s="50">
        <f t="shared" si="36"/>
        <v>30.76</v>
      </c>
      <c r="P66" s="50">
        <f>ROUND(D66/J66*100-100,2)</f>
        <v>17.600000000000001</v>
      </c>
      <c r="Q66" s="50">
        <f t="shared" si="37"/>
        <v>10.08</v>
      </c>
      <c r="R66" s="50">
        <f t="shared" si="38"/>
        <v>8.74</v>
      </c>
      <c r="S66" s="5"/>
      <c r="T66" s="1"/>
      <c r="U66" s="1"/>
      <c r="W66" s="3"/>
    </row>
    <row r="67" spans="1:24" x14ac:dyDescent="0.5">
      <c r="B67" s="46" t="s">
        <v>60</v>
      </c>
      <c r="C67" s="30" t="s">
        <v>7</v>
      </c>
      <c r="D67" s="50" t="s">
        <v>118</v>
      </c>
      <c r="E67" s="65">
        <v>352.78160798699992</v>
      </c>
      <c r="F67" s="48">
        <f>ROUND(E67/281.666293*1000,0)</f>
        <v>1252</v>
      </c>
      <c r="G67" s="50" t="s">
        <v>118</v>
      </c>
      <c r="H67" s="65">
        <v>256</v>
      </c>
      <c r="I67" s="48">
        <v>910</v>
      </c>
      <c r="J67" s="50" t="s">
        <v>118</v>
      </c>
      <c r="K67" s="48">
        <v>307.26094799999998</v>
      </c>
      <c r="L67" s="48">
        <v>1104.2619999999999</v>
      </c>
      <c r="M67" s="50" t="s">
        <v>56</v>
      </c>
      <c r="N67" s="50">
        <f t="shared" si="35"/>
        <v>37.81</v>
      </c>
      <c r="O67" s="50">
        <f t="shared" si="36"/>
        <v>37.58</v>
      </c>
      <c r="P67" s="50" t="s">
        <v>56</v>
      </c>
      <c r="Q67" s="50">
        <f t="shared" si="37"/>
        <v>14.81</v>
      </c>
      <c r="R67" s="50">
        <f t="shared" si="38"/>
        <v>13.38</v>
      </c>
      <c r="T67" s="1"/>
      <c r="U67" s="1"/>
      <c r="W67" s="3"/>
    </row>
    <row r="68" spans="1:24" x14ac:dyDescent="0.5">
      <c r="A68" s="54"/>
      <c r="B68" s="46" t="s">
        <v>61</v>
      </c>
      <c r="C68" s="30" t="s">
        <v>62</v>
      </c>
      <c r="D68" s="48">
        <f t="shared" ref="D68:L68" si="39">SUM(D69:D71)</f>
        <v>1966.6030000000001</v>
      </c>
      <c r="E68" s="48">
        <f t="shared" si="39"/>
        <v>3766.8681889266982</v>
      </c>
      <c r="F68" s="48">
        <f t="shared" si="39"/>
        <v>13374</v>
      </c>
      <c r="G68" s="48">
        <f t="shared" si="39"/>
        <v>1026</v>
      </c>
      <c r="H68" s="48">
        <f t="shared" si="39"/>
        <v>2568</v>
      </c>
      <c r="I68" s="48">
        <f t="shared" si="39"/>
        <v>9148</v>
      </c>
      <c r="J68" s="48">
        <f t="shared" si="39"/>
        <v>1538.4870000000001</v>
      </c>
      <c r="K68" s="48">
        <f t="shared" si="39"/>
        <v>3949.4792859999998</v>
      </c>
      <c r="L68" s="48">
        <f t="shared" si="39"/>
        <v>14193.999</v>
      </c>
      <c r="M68" s="50">
        <f>ROUND(D68/G68*100-100,2)</f>
        <v>91.68</v>
      </c>
      <c r="N68" s="50">
        <f t="shared" si="35"/>
        <v>46.68</v>
      </c>
      <c r="O68" s="50">
        <f t="shared" si="36"/>
        <v>46.2</v>
      </c>
      <c r="P68" s="50">
        <f>ROUND(D68/J68*100-100,2)</f>
        <v>27.83</v>
      </c>
      <c r="Q68" s="50">
        <f t="shared" si="37"/>
        <v>-4.62</v>
      </c>
      <c r="R68" s="50">
        <f t="shared" si="38"/>
        <v>-5.78</v>
      </c>
      <c r="S68" s="5"/>
      <c r="T68" s="1"/>
      <c r="U68" s="1"/>
      <c r="W68" s="3"/>
    </row>
    <row r="69" spans="1:24" x14ac:dyDescent="0.5">
      <c r="A69" s="54"/>
      <c r="B69" s="46" t="s">
        <v>63</v>
      </c>
      <c r="C69" s="30" t="s">
        <v>62</v>
      </c>
      <c r="D69" s="65">
        <v>705.99900000000002</v>
      </c>
      <c r="E69" s="65">
        <v>2890.489476466299</v>
      </c>
      <c r="F69" s="48">
        <f t="shared" ref="F69:F74" si="40">ROUND(E69/281.666293*1000,0)</f>
        <v>10262</v>
      </c>
      <c r="G69" s="65">
        <v>488</v>
      </c>
      <c r="H69" s="65">
        <v>2011</v>
      </c>
      <c r="I69" s="48">
        <v>7165</v>
      </c>
      <c r="J69" s="48">
        <v>798.45</v>
      </c>
      <c r="K69" s="48">
        <v>3289.572103</v>
      </c>
      <c r="L69" s="48">
        <v>11822.362999999999</v>
      </c>
      <c r="M69" s="50">
        <f>ROUND(D69/G69*100-100,2)</f>
        <v>44.67</v>
      </c>
      <c r="N69" s="50">
        <f t="shared" si="35"/>
        <v>43.73</v>
      </c>
      <c r="O69" s="50">
        <f t="shared" si="36"/>
        <v>43.22</v>
      </c>
      <c r="P69" s="50">
        <f>ROUND(D69/J69*100-100,2)</f>
        <v>-11.58</v>
      </c>
      <c r="Q69" s="50">
        <f t="shared" si="37"/>
        <v>-12.13</v>
      </c>
      <c r="R69" s="50">
        <f t="shared" si="38"/>
        <v>-13.2</v>
      </c>
      <c r="S69" s="5"/>
      <c r="T69" s="1"/>
      <c r="U69" s="1"/>
      <c r="W69" s="3"/>
      <c r="X69" s="13"/>
    </row>
    <row r="70" spans="1:24" x14ac:dyDescent="0.5">
      <c r="A70" s="54"/>
      <c r="B70" s="46" t="s">
        <v>64</v>
      </c>
      <c r="C70" s="30" t="s">
        <v>62</v>
      </c>
      <c r="D70" s="65">
        <v>4.8579999999999997</v>
      </c>
      <c r="E70" s="65">
        <v>25.819938218499999</v>
      </c>
      <c r="F70" s="48">
        <f t="shared" si="40"/>
        <v>92</v>
      </c>
      <c r="G70" s="65">
        <v>1</v>
      </c>
      <c r="H70" s="65">
        <v>5</v>
      </c>
      <c r="I70" s="48">
        <v>17</v>
      </c>
      <c r="J70" s="48">
        <v>10.282999999999999</v>
      </c>
      <c r="K70" s="48">
        <v>50.935462000000001</v>
      </c>
      <c r="L70" s="48">
        <v>183.05600000000001</v>
      </c>
      <c r="M70" s="50">
        <f>ROUND(D70/G70*100-100,2)</f>
        <v>385.8</v>
      </c>
      <c r="N70" s="50">
        <f t="shared" ref="N70" si="41">ROUND(E70/H70*100-100,2)</f>
        <v>416.4</v>
      </c>
      <c r="O70" s="50">
        <f t="shared" ref="O70" si="42">ROUND(F70/I70*100-100,2)</f>
        <v>441.18</v>
      </c>
      <c r="P70" s="50">
        <f>ROUND(D70/J70*100-100,2)</f>
        <v>-52.76</v>
      </c>
      <c r="Q70" s="50">
        <f t="shared" ref="Q70" si="43">ROUND(E70/K70*100-100,2)</f>
        <v>-49.31</v>
      </c>
      <c r="R70" s="50">
        <f t="shared" ref="R70" si="44">ROUND(F70/L70*100-100,2)</f>
        <v>-49.74</v>
      </c>
      <c r="S70" s="5"/>
      <c r="T70" s="1"/>
      <c r="U70" s="1"/>
      <c r="W70" s="3"/>
      <c r="X70" s="13"/>
    </row>
    <row r="71" spans="1:24" x14ac:dyDescent="0.5">
      <c r="A71" s="54"/>
      <c r="B71" s="46" t="s">
        <v>65</v>
      </c>
      <c r="C71" s="30" t="s">
        <v>62</v>
      </c>
      <c r="D71" s="65">
        <v>1255.7460000000001</v>
      </c>
      <c r="E71" s="65">
        <v>850.55877424189953</v>
      </c>
      <c r="F71" s="48">
        <f t="shared" si="40"/>
        <v>3020</v>
      </c>
      <c r="G71" s="65">
        <v>537</v>
      </c>
      <c r="H71" s="65">
        <v>552</v>
      </c>
      <c r="I71" s="48">
        <v>1966</v>
      </c>
      <c r="J71" s="48">
        <v>729.75400000000002</v>
      </c>
      <c r="K71" s="48">
        <v>608.971721</v>
      </c>
      <c r="L71" s="48">
        <v>2188.58</v>
      </c>
      <c r="M71" s="50">
        <f>ROUND(D71/G71*100-100,2)</f>
        <v>133.84</v>
      </c>
      <c r="N71" s="50">
        <f t="shared" si="35"/>
        <v>54.09</v>
      </c>
      <c r="O71" s="50">
        <f t="shared" si="36"/>
        <v>53.61</v>
      </c>
      <c r="P71" s="50">
        <f>ROUND(D71/J71*100-100,2)</f>
        <v>72.08</v>
      </c>
      <c r="Q71" s="50">
        <f t="shared" si="37"/>
        <v>39.67</v>
      </c>
      <c r="R71" s="50">
        <f t="shared" si="38"/>
        <v>37.99</v>
      </c>
      <c r="S71" s="5"/>
      <c r="T71" s="1"/>
      <c r="U71" s="1"/>
      <c r="W71" s="3"/>
      <c r="X71" s="13"/>
    </row>
    <row r="72" spans="1:24" x14ac:dyDescent="0.5">
      <c r="A72" s="54"/>
      <c r="B72" s="46" t="s">
        <v>66</v>
      </c>
      <c r="C72" s="30" t="s">
        <v>7</v>
      </c>
      <c r="D72" s="50" t="s">
        <v>118</v>
      </c>
      <c r="E72" s="65">
        <v>10318.309511620093</v>
      </c>
      <c r="F72" s="48">
        <f t="shared" si="40"/>
        <v>36633</v>
      </c>
      <c r="G72" s="50" t="s">
        <v>118</v>
      </c>
      <c r="H72" s="65">
        <v>9823</v>
      </c>
      <c r="I72" s="48">
        <v>34994</v>
      </c>
      <c r="J72" s="50" t="s">
        <v>118</v>
      </c>
      <c r="K72" s="48">
        <v>11466.348626999999</v>
      </c>
      <c r="L72" s="48">
        <v>41208.752999999997</v>
      </c>
      <c r="M72" s="50" t="s">
        <v>56</v>
      </c>
      <c r="N72" s="50">
        <f t="shared" si="35"/>
        <v>5.04</v>
      </c>
      <c r="O72" s="50">
        <f t="shared" si="36"/>
        <v>4.68</v>
      </c>
      <c r="P72" s="50" t="s">
        <v>4</v>
      </c>
      <c r="Q72" s="50">
        <f t="shared" si="37"/>
        <v>-10.01</v>
      </c>
      <c r="R72" s="50">
        <f t="shared" si="38"/>
        <v>-11.1</v>
      </c>
      <c r="T72" s="1"/>
      <c r="U72" s="1"/>
      <c r="W72" s="3"/>
      <c r="X72" s="13"/>
    </row>
    <row r="73" spans="1:24" ht="21.65" customHeight="1" x14ac:dyDescent="0.5">
      <c r="A73" s="54"/>
      <c r="B73" s="46" t="s">
        <v>67</v>
      </c>
      <c r="C73" s="30" t="s">
        <v>7</v>
      </c>
      <c r="D73" s="50" t="s">
        <v>118</v>
      </c>
      <c r="E73" s="65">
        <v>1507.8989289389006</v>
      </c>
      <c r="F73" s="48">
        <f t="shared" si="40"/>
        <v>5353</v>
      </c>
      <c r="G73" s="50" t="s">
        <v>118</v>
      </c>
      <c r="H73" s="65">
        <v>1175</v>
      </c>
      <c r="I73" s="48">
        <v>4187</v>
      </c>
      <c r="J73" s="50" t="s">
        <v>118</v>
      </c>
      <c r="K73" s="48">
        <v>1363.767433</v>
      </c>
      <c r="L73" s="48">
        <v>4901.2299999999996</v>
      </c>
      <c r="M73" s="50" t="s">
        <v>56</v>
      </c>
      <c r="N73" s="50">
        <f t="shared" si="35"/>
        <v>28.33</v>
      </c>
      <c r="O73" s="50">
        <f t="shared" si="36"/>
        <v>27.85</v>
      </c>
      <c r="P73" s="50" t="s">
        <v>4</v>
      </c>
      <c r="Q73" s="50">
        <f t="shared" si="37"/>
        <v>10.57</v>
      </c>
      <c r="R73" s="50">
        <f t="shared" si="38"/>
        <v>9.2200000000000006</v>
      </c>
      <c r="T73" s="1"/>
      <c r="U73" s="1"/>
      <c r="W73" s="3"/>
    </row>
    <row r="74" spans="1:24" x14ac:dyDescent="0.5">
      <c r="A74" s="54"/>
      <c r="B74" s="46" t="s">
        <v>68</v>
      </c>
      <c r="C74" s="30" t="s">
        <v>69</v>
      </c>
      <c r="D74" s="65">
        <v>141</v>
      </c>
      <c r="E74" s="65">
        <v>121.61722789370005</v>
      </c>
      <c r="F74" s="48">
        <f t="shared" si="40"/>
        <v>432</v>
      </c>
      <c r="G74" s="65">
        <v>84</v>
      </c>
      <c r="H74" s="65">
        <v>75</v>
      </c>
      <c r="I74" s="48">
        <v>268</v>
      </c>
      <c r="J74" s="48">
        <v>234.767</v>
      </c>
      <c r="K74" s="48">
        <v>162.980355</v>
      </c>
      <c r="L74" s="48">
        <v>585.73400000000004</v>
      </c>
      <c r="M74" s="50">
        <f>ROUND(D74/G74*100-100,2)</f>
        <v>67.86</v>
      </c>
      <c r="N74" s="50">
        <f t="shared" si="35"/>
        <v>62.16</v>
      </c>
      <c r="O74" s="50">
        <f t="shared" si="36"/>
        <v>61.19</v>
      </c>
      <c r="P74" s="50">
        <f>ROUND(D74/J74*100-100,2)</f>
        <v>-39.94</v>
      </c>
      <c r="Q74" s="50">
        <f t="shared" si="37"/>
        <v>-25.38</v>
      </c>
      <c r="R74" s="50">
        <f t="shared" si="38"/>
        <v>-26.25</v>
      </c>
      <c r="S74" s="5"/>
      <c r="T74" s="1"/>
      <c r="U74" s="1"/>
      <c r="W74" s="3"/>
    </row>
    <row r="75" spans="1:24" x14ac:dyDescent="0.5">
      <c r="A75" s="54"/>
      <c r="B75" s="46" t="s">
        <v>70</v>
      </c>
      <c r="C75" s="30" t="s">
        <v>7</v>
      </c>
      <c r="D75" s="50" t="s">
        <v>118</v>
      </c>
      <c r="E75" s="48">
        <f t="shared" ref="E75:L75" si="45">SUM(E76:E79)</f>
        <v>35277.662707966381</v>
      </c>
      <c r="F75" s="48">
        <f t="shared" si="45"/>
        <v>125246</v>
      </c>
      <c r="G75" s="50" t="s">
        <v>118</v>
      </c>
      <c r="H75" s="48">
        <f t="shared" si="45"/>
        <v>38958</v>
      </c>
      <c r="I75" s="48">
        <f t="shared" si="45"/>
        <v>138784</v>
      </c>
      <c r="J75" s="50" t="s">
        <v>118</v>
      </c>
      <c r="K75" s="48">
        <f t="shared" si="45"/>
        <v>45053.068682999998</v>
      </c>
      <c r="L75" s="48">
        <f t="shared" si="45"/>
        <v>161915.81099999999</v>
      </c>
      <c r="M75" s="50" t="s">
        <v>56</v>
      </c>
      <c r="N75" s="50">
        <f t="shared" si="35"/>
        <v>-9.4499999999999993</v>
      </c>
      <c r="O75" s="50">
        <f t="shared" si="36"/>
        <v>-9.75</v>
      </c>
      <c r="P75" s="50"/>
      <c r="Q75" s="50">
        <f t="shared" si="37"/>
        <v>-21.7</v>
      </c>
      <c r="R75" s="50">
        <f t="shared" si="38"/>
        <v>-22.65</v>
      </c>
      <c r="T75" s="1"/>
      <c r="U75" s="1"/>
      <c r="W75" s="3"/>
    </row>
    <row r="76" spans="1:24" x14ac:dyDescent="0.5">
      <c r="A76" s="46"/>
      <c r="B76" s="46" t="s">
        <v>71</v>
      </c>
      <c r="C76" s="30" t="s">
        <v>69</v>
      </c>
      <c r="D76" s="65">
        <v>0</v>
      </c>
      <c r="E76" s="65">
        <v>0</v>
      </c>
      <c r="F76" s="48">
        <f>ROUND(E76/281.666293*1000,0)</f>
        <v>0</v>
      </c>
      <c r="G76" s="65">
        <v>0</v>
      </c>
      <c r="H76" s="65">
        <v>0</v>
      </c>
      <c r="I76" s="48">
        <v>0</v>
      </c>
      <c r="J76" s="48">
        <v>0</v>
      </c>
      <c r="K76" s="48">
        <v>0</v>
      </c>
      <c r="L76" s="48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"/>
      <c r="T76" s="1"/>
      <c r="U76" s="1"/>
      <c r="W76" s="3"/>
    </row>
    <row r="77" spans="1:24" x14ac:dyDescent="0.5">
      <c r="A77" s="46"/>
      <c r="B77" s="46" t="s">
        <v>72</v>
      </c>
      <c r="C77" s="30" t="s">
        <v>69</v>
      </c>
      <c r="D77" s="65">
        <v>32374.272899799998</v>
      </c>
      <c r="E77" s="65">
        <v>9673.1779008511003</v>
      </c>
      <c r="F77" s="48">
        <f>ROUND(E77/281.666293*1000,0)</f>
        <v>34343</v>
      </c>
      <c r="G77" s="65">
        <v>38142</v>
      </c>
      <c r="H77" s="65">
        <v>11322</v>
      </c>
      <c r="I77" s="48">
        <v>40333</v>
      </c>
      <c r="J77" s="48">
        <v>32650.884999999998</v>
      </c>
      <c r="K77" s="48">
        <v>10744.672071999999</v>
      </c>
      <c r="L77" s="48">
        <v>38615.165000000001</v>
      </c>
      <c r="M77" s="50">
        <f t="shared" ref="M77:O78" si="46">ROUND(D77/G77*100-100,2)</f>
        <v>-15.12</v>
      </c>
      <c r="N77" s="50">
        <f t="shared" si="46"/>
        <v>-14.56</v>
      </c>
      <c r="O77" s="50">
        <f t="shared" si="46"/>
        <v>-14.85</v>
      </c>
      <c r="P77" s="50">
        <f>ROUND(D77/J77*100-100,2)</f>
        <v>-0.85</v>
      </c>
      <c r="Q77" s="50">
        <f t="shared" ref="P77:R78" si="47">ROUND(E77/K77*100-100,2)</f>
        <v>-9.9700000000000006</v>
      </c>
      <c r="R77" s="50">
        <f t="shared" si="47"/>
        <v>-11.06</v>
      </c>
      <c r="S77" s="5"/>
      <c r="T77" s="1"/>
      <c r="U77" s="1"/>
      <c r="W77" s="3"/>
    </row>
    <row r="78" spans="1:24" x14ac:dyDescent="0.5">
      <c r="A78" s="46"/>
      <c r="B78" s="46" t="s">
        <v>73</v>
      </c>
      <c r="C78" s="30" t="s">
        <v>69</v>
      </c>
      <c r="D78" s="65">
        <v>7160.5490013000071</v>
      </c>
      <c r="E78" s="65">
        <v>10171.059901031094</v>
      </c>
      <c r="F78" s="48">
        <f>ROUND(E78/281.666293*1000,0)</f>
        <v>36110</v>
      </c>
      <c r="G78" s="65">
        <v>6227</v>
      </c>
      <c r="H78" s="65">
        <v>10244</v>
      </c>
      <c r="I78" s="48">
        <v>36494</v>
      </c>
      <c r="J78" s="48">
        <v>9335.9560000000001</v>
      </c>
      <c r="K78" s="48">
        <v>10730.913348</v>
      </c>
      <c r="L78" s="48">
        <v>38565.74</v>
      </c>
      <c r="M78" s="50">
        <f t="shared" si="46"/>
        <v>14.99</v>
      </c>
      <c r="N78" s="50">
        <f t="shared" si="46"/>
        <v>-0.71</v>
      </c>
      <c r="O78" s="50">
        <f t="shared" si="46"/>
        <v>-1.05</v>
      </c>
      <c r="P78" s="50">
        <f t="shared" si="47"/>
        <v>-23.3</v>
      </c>
      <c r="Q78" s="50">
        <f t="shared" si="47"/>
        <v>-5.22</v>
      </c>
      <c r="R78" s="50">
        <f t="shared" si="47"/>
        <v>-6.37</v>
      </c>
      <c r="S78" s="5"/>
      <c r="T78" s="1"/>
      <c r="U78" s="1"/>
      <c r="W78" s="3"/>
    </row>
    <row r="79" spans="1:24" x14ac:dyDescent="0.5">
      <c r="A79" s="46"/>
      <c r="B79" s="46" t="s">
        <v>74</v>
      </c>
      <c r="C79" s="30" t="s">
        <v>7</v>
      </c>
      <c r="D79" s="50" t="s">
        <v>118</v>
      </c>
      <c r="E79" s="65">
        <v>15433.424906084185</v>
      </c>
      <c r="F79" s="48">
        <f>ROUND(E79/281.666293*1000,0)</f>
        <v>54793</v>
      </c>
      <c r="G79" s="50" t="s">
        <v>118</v>
      </c>
      <c r="H79" s="65">
        <v>17392</v>
      </c>
      <c r="I79" s="48">
        <v>61957</v>
      </c>
      <c r="J79" s="50" t="s">
        <v>118</v>
      </c>
      <c r="K79" s="48">
        <v>23577.483262999998</v>
      </c>
      <c r="L79" s="48">
        <v>84734.906000000003</v>
      </c>
      <c r="M79" s="50" t="s">
        <v>56</v>
      </c>
      <c r="N79" s="50">
        <f t="shared" ref="N79:O83" si="48">ROUND(E79/H79*100-100,2)</f>
        <v>-11.26</v>
      </c>
      <c r="O79" s="50">
        <f t="shared" si="48"/>
        <v>-11.56</v>
      </c>
      <c r="P79" s="50" t="s">
        <v>56</v>
      </c>
      <c r="Q79" s="50">
        <f t="shared" ref="P79:R83" si="49">ROUND(E79/K79*100-100,2)</f>
        <v>-34.54</v>
      </c>
      <c r="R79" s="50">
        <f t="shared" si="49"/>
        <v>-35.340000000000003</v>
      </c>
      <c r="T79" s="1"/>
      <c r="U79" s="1"/>
      <c r="W79" s="3"/>
    </row>
    <row r="80" spans="1:24" x14ac:dyDescent="0.5">
      <c r="A80" s="54"/>
      <c r="B80" s="46" t="s">
        <v>75</v>
      </c>
      <c r="C80" s="30" t="s">
        <v>7</v>
      </c>
      <c r="D80" s="50"/>
      <c r="E80" s="48">
        <f>SUM(E81:E88)</f>
        <v>12614.072862544701</v>
      </c>
      <c r="F80" s="48">
        <f>SUM(F81:F88)</f>
        <v>44784</v>
      </c>
      <c r="G80" s="50" t="s">
        <v>118</v>
      </c>
      <c r="H80" s="48">
        <f>SUM(H81:H88)</f>
        <v>7333</v>
      </c>
      <c r="I80" s="48">
        <f>SUM(I81:I88)</f>
        <v>26126</v>
      </c>
      <c r="J80" s="50" t="s">
        <v>118</v>
      </c>
      <c r="K80" s="48">
        <f>SUM(K81:K88)</f>
        <v>9959.938791999999</v>
      </c>
      <c r="L80" s="48">
        <f>SUM(L81:L88)</f>
        <v>35794.962</v>
      </c>
      <c r="M80" s="50" t="s">
        <v>56</v>
      </c>
      <c r="N80" s="50">
        <f t="shared" si="48"/>
        <v>72.02</v>
      </c>
      <c r="O80" s="50">
        <f t="shared" si="48"/>
        <v>71.42</v>
      </c>
      <c r="P80" s="50" t="s">
        <v>56</v>
      </c>
      <c r="Q80" s="50">
        <f t="shared" si="49"/>
        <v>26.65</v>
      </c>
      <c r="R80" s="50">
        <f t="shared" si="49"/>
        <v>25.11</v>
      </c>
      <c r="T80" s="1"/>
      <c r="U80" s="1"/>
      <c r="W80" s="3"/>
    </row>
    <row r="81" spans="1:23" x14ac:dyDescent="0.5">
      <c r="A81" s="46"/>
      <c r="B81" s="46" t="s">
        <v>76</v>
      </c>
      <c r="C81" s="30" t="s">
        <v>77</v>
      </c>
      <c r="D81" s="65">
        <v>143</v>
      </c>
      <c r="E81" s="65">
        <v>904.22025298150015</v>
      </c>
      <c r="F81" s="48">
        <f>ROUND(E81/281.666293*1000,0)</f>
        <v>3210</v>
      </c>
      <c r="G81" s="65">
        <v>117</v>
      </c>
      <c r="H81" s="65">
        <v>728</v>
      </c>
      <c r="I81" s="48">
        <v>2593</v>
      </c>
      <c r="J81" s="48">
        <v>218.98</v>
      </c>
      <c r="K81" s="48">
        <v>944.83567900000003</v>
      </c>
      <c r="L81" s="48">
        <v>3395.6460000000002</v>
      </c>
      <c r="M81" s="50">
        <f>ROUND(D81/G81*100-100,2)</f>
        <v>22.22</v>
      </c>
      <c r="N81" s="50">
        <f t="shared" si="48"/>
        <v>24.21</v>
      </c>
      <c r="O81" s="50">
        <f t="shared" si="48"/>
        <v>23.79</v>
      </c>
      <c r="P81" s="50">
        <f t="shared" si="49"/>
        <v>-34.700000000000003</v>
      </c>
      <c r="Q81" s="50">
        <f t="shared" si="49"/>
        <v>-4.3</v>
      </c>
      <c r="R81" s="50">
        <f t="shared" si="49"/>
        <v>-5.47</v>
      </c>
      <c r="S81" s="5"/>
      <c r="T81" s="1"/>
      <c r="U81" s="1"/>
      <c r="W81" s="3"/>
    </row>
    <row r="82" spans="1:23" x14ac:dyDescent="0.5">
      <c r="A82" s="46"/>
      <c r="B82" s="46" t="s">
        <v>78</v>
      </c>
      <c r="C82" s="30" t="s">
        <v>7</v>
      </c>
      <c r="D82" s="50" t="s">
        <v>118</v>
      </c>
      <c r="E82" s="65">
        <v>1297.3116982757001</v>
      </c>
      <c r="F82" s="48">
        <f>ROUND(E82/281.666293*1000,0)</f>
        <v>4606</v>
      </c>
      <c r="G82" s="50" t="s">
        <v>118</v>
      </c>
      <c r="H82" s="65">
        <v>1000</v>
      </c>
      <c r="I82" s="48">
        <v>3564</v>
      </c>
      <c r="J82" s="50" t="s">
        <v>118</v>
      </c>
      <c r="K82" s="48">
        <v>1637.3756699999999</v>
      </c>
      <c r="L82" s="48">
        <v>5884.5479999999998</v>
      </c>
      <c r="M82" s="50" t="s">
        <v>56</v>
      </c>
      <c r="N82" s="50">
        <f t="shared" si="48"/>
        <v>29.73</v>
      </c>
      <c r="O82" s="50">
        <f t="shared" si="48"/>
        <v>29.24</v>
      </c>
      <c r="P82" s="50"/>
      <c r="Q82" s="50">
        <f t="shared" si="49"/>
        <v>-20.77</v>
      </c>
      <c r="R82" s="50">
        <f t="shared" si="49"/>
        <v>-21.73</v>
      </c>
      <c r="T82" s="1"/>
      <c r="U82" s="1"/>
      <c r="W82" s="3"/>
    </row>
    <row r="83" spans="1:23" x14ac:dyDescent="0.5">
      <c r="B83" s="46" t="s">
        <v>79</v>
      </c>
      <c r="C83" s="30" t="s">
        <v>7</v>
      </c>
      <c r="D83" s="50" t="s">
        <v>118</v>
      </c>
      <c r="E83" s="48">
        <v>1899.3137455770002</v>
      </c>
      <c r="F83" s="48">
        <f>ROUND(E83/281.666293*1000,0)</f>
        <v>6743</v>
      </c>
      <c r="G83" s="50" t="s">
        <v>118</v>
      </c>
      <c r="H83" s="48">
        <v>736</v>
      </c>
      <c r="I83" s="48">
        <v>2622</v>
      </c>
      <c r="J83" s="50" t="s">
        <v>118</v>
      </c>
      <c r="K83" s="48">
        <v>1182.2414590000001</v>
      </c>
      <c r="L83" s="48">
        <v>4248.8459999999995</v>
      </c>
      <c r="M83" s="50" t="s">
        <v>56</v>
      </c>
      <c r="N83" s="50">
        <f t="shared" si="48"/>
        <v>158.06</v>
      </c>
      <c r="O83" s="50">
        <f t="shared" si="48"/>
        <v>157.16999999999999</v>
      </c>
      <c r="P83" s="50" t="s">
        <v>56</v>
      </c>
      <c r="Q83" s="50">
        <f t="shared" si="49"/>
        <v>60.65</v>
      </c>
      <c r="R83" s="50">
        <f t="shared" si="49"/>
        <v>58.7</v>
      </c>
      <c r="T83" s="1"/>
      <c r="U83" s="1"/>
      <c r="W83" s="3"/>
    </row>
    <row r="84" spans="1:23" x14ac:dyDescent="0.5">
      <c r="B84" s="46" t="s">
        <v>80</v>
      </c>
      <c r="C84" s="52"/>
      <c r="D84" s="50"/>
      <c r="F84" s="48"/>
      <c r="G84" s="50"/>
      <c r="H84" s="48"/>
      <c r="I84" s="48"/>
      <c r="J84" s="50"/>
      <c r="M84" s="50"/>
      <c r="N84" s="50"/>
      <c r="O84" s="50"/>
      <c r="P84" s="50"/>
      <c r="Q84" s="50"/>
      <c r="R84" s="50"/>
      <c r="T84" s="1"/>
      <c r="U84" s="1"/>
      <c r="W84" s="3"/>
    </row>
    <row r="85" spans="1:23" x14ac:dyDescent="0.5">
      <c r="B85" s="46" t="s">
        <v>81</v>
      </c>
      <c r="C85" s="30" t="s">
        <v>7</v>
      </c>
      <c r="D85" s="50" t="s">
        <v>118</v>
      </c>
      <c r="E85" s="48">
        <v>1175.4264839500004</v>
      </c>
      <c r="F85" s="48">
        <f t="shared" ref="F85:F95" si="50">ROUND(E85/281.666293*1000,0)</f>
        <v>4173</v>
      </c>
      <c r="G85" s="50" t="s">
        <v>118</v>
      </c>
      <c r="H85" s="65">
        <v>1082</v>
      </c>
      <c r="I85" s="48">
        <v>3854</v>
      </c>
      <c r="J85" s="50" t="s">
        <v>118</v>
      </c>
      <c r="K85" s="48">
        <v>1427.5162929999999</v>
      </c>
      <c r="L85" s="48">
        <v>5130.3490000000002</v>
      </c>
      <c r="M85" s="50" t="s">
        <v>56</v>
      </c>
      <c r="N85" s="50">
        <f t="shared" ref="M85:N95" si="51">ROUND(E85/H85*100-100,2)</f>
        <v>8.6300000000000008</v>
      </c>
      <c r="O85" s="50">
        <f t="shared" ref="O85:O95" si="52">ROUND(F85/I85*100-100,2)</f>
        <v>8.2799999999999994</v>
      </c>
      <c r="P85" s="50" t="s">
        <v>56</v>
      </c>
      <c r="Q85" s="50">
        <f t="shared" ref="Q85:Q95" si="53">ROUND(E85/K85*100-100,2)</f>
        <v>-17.66</v>
      </c>
      <c r="R85" s="50">
        <f t="shared" ref="R85:R95" si="54">ROUND(F85/L85*100-100,2)</f>
        <v>-18.66</v>
      </c>
      <c r="T85" s="1"/>
      <c r="U85" s="1"/>
      <c r="W85" s="3"/>
    </row>
    <row r="86" spans="1:23" x14ac:dyDescent="0.5">
      <c r="B86" s="46" t="s">
        <v>82</v>
      </c>
      <c r="C86" s="30" t="s">
        <v>7</v>
      </c>
      <c r="D86" s="50" t="s">
        <v>118</v>
      </c>
      <c r="E86" s="65">
        <v>709.84540365370026</v>
      </c>
      <c r="F86" s="48">
        <f t="shared" si="50"/>
        <v>2520</v>
      </c>
      <c r="G86" s="50" t="s">
        <v>118</v>
      </c>
      <c r="H86" s="65">
        <v>444</v>
      </c>
      <c r="I86" s="48">
        <v>1582</v>
      </c>
      <c r="J86" s="50" t="s">
        <v>118</v>
      </c>
      <c r="K86" s="48">
        <v>717.58132699999999</v>
      </c>
      <c r="L86" s="48">
        <v>2578.922</v>
      </c>
      <c r="M86" s="50" t="s">
        <v>56</v>
      </c>
      <c r="N86" s="50">
        <f t="shared" si="51"/>
        <v>59.88</v>
      </c>
      <c r="O86" s="50">
        <f t="shared" si="52"/>
        <v>59.29</v>
      </c>
      <c r="P86" s="50" t="s">
        <v>56</v>
      </c>
      <c r="Q86" s="50">
        <f t="shared" si="53"/>
        <v>-1.08</v>
      </c>
      <c r="R86" s="50">
        <f t="shared" si="54"/>
        <v>-2.2799999999999998</v>
      </c>
      <c r="T86" s="1"/>
      <c r="U86" s="1"/>
      <c r="W86" s="3"/>
    </row>
    <row r="87" spans="1:23" x14ac:dyDescent="0.5">
      <c r="B87" s="46" t="s">
        <v>115</v>
      </c>
      <c r="C87" s="30" t="s">
        <v>77</v>
      </c>
      <c r="D87" s="65">
        <v>1946.6959999999999</v>
      </c>
      <c r="E87" s="65">
        <v>3729.7477286134995</v>
      </c>
      <c r="F87" s="48">
        <f t="shared" si="50"/>
        <v>13242</v>
      </c>
      <c r="G87" s="65">
        <v>1320</v>
      </c>
      <c r="H87" s="65">
        <v>1597</v>
      </c>
      <c r="I87" s="48">
        <v>5691</v>
      </c>
      <c r="J87" s="48">
        <v>2106</v>
      </c>
      <c r="K87" s="48">
        <v>2175.3024270000001</v>
      </c>
      <c r="L87" s="48">
        <v>7817.7849999999999</v>
      </c>
      <c r="M87" s="50">
        <f t="shared" si="51"/>
        <v>47.48</v>
      </c>
      <c r="N87" s="50">
        <f t="shared" si="51"/>
        <v>133.55000000000001</v>
      </c>
      <c r="O87" s="50">
        <f t="shared" si="52"/>
        <v>132.68</v>
      </c>
      <c r="P87" s="50">
        <f t="shared" ref="P87" si="55">ROUND(D87/J87*100-100,2)</f>
        <v>-7.56</v>
      </c>
      <c r="Q87" s="50">
        <f t="shared" si="53"/>
        <v>71.459999999999994</v>
      </c>
      <c r="R87" s="50">
        <f t="shared" si="54"/>
        <v>69.38</v>
      </c>
      <c r="S87" s="5"/>
      <c r="T87" s="1"/>
      <c r="U87" s="1"/>
      <c r="W87" s="3"/>
    </row>
    <row r="88" spans="1:23" x14ac:dyDescent="0.5">
      <c r="B88" s="46" t="s">
        <v>116</v>
      </c>
      <c r="C88" s="30" t="s">
        <v>7</v>
      </c>
      <c r="D88" s="50" t="s">
        <v>118</v>
      </c>
      <c r="E88" s="65">
        <v>2898.2075494933001</v>
      </c>
      <c r="F88" s="48">
        <f t="shared" si="50"/>
        <v>10290</v>
      </c>
      <c r="G88" s="50" t="s">
        <v>118</v>
      </c>
      <c r="H88" s="65">
        <v>1746</v>
      </c>
      <c r="I88" s="48">
        <v>6220</v>
      </c>
      <c r="J88" s="50" t="s">
        <v>118</v>
      </c>
      <c r="K88" s="48">
        <v>1875.0859370000001</v>
      </c>
      <c r="L88" s="48">
        <v>6738.866</v>
      </c>
      <c r="M88" s="50" t="s">
        <v>56</v>
      </c>
      <c r="N88" s="50">
        <f t="shared" si="51"/>
        <v>65.989999999999995</v>
      </c>
      <c r="O88" s="50">
        <f t="shared" si="52"/>
        <v>65.430000000000007</v>
      </c>
      <c r="P88" s="50" t="s">
        <v>56</v>
      </c>
      <c r="Q88" s="50">
        <f t="shared" si="53"/>
        <v>54.56</v>
      </c>
      <c r="R88" s="50">
        <f t="shared" si="54"/>
        <v>52.7</v>
      </c>
      <c r="T88" s="1"/>
      <c r="U88" s="1"/>
      <c r="W88" s="3"/>
    </row>
    <row r="89" spans="1:23" x14ac:dyDescent="0.5">
      <c r="A89" s="54"/>
      <c r="B89" s="46" t="s">
        <v>83</v>
      </c>
      <c r="C89" s="30" t="s">
        <v>112</v>
      </c>
      <c r="D89" s="65">
        <v>29.787146299999996</v>
      </c>
      <c r="E89" s="65">
        <v>116.4076004705</v>
      </c>
      <c r="F89" s="48">
        <f t="shared" si="50"/>
        <v>413</v>
      </c>
      <c r="G89" s="65">
        <v>176</v>
      </c>
      <c r="H89" s="65">
        <v>359</v>
      </c>
      <c r="I89" s="48">
        <v>1278</v>
      </c>
      <c r="J89" s="48">
        <v>73</v>
      </c>
      <c r="K89" s="48">
        <v>93.157788999999994</v>
      </c>
      <c r="L89" s="48">
        <v>334.803</v>
      </c>
      <c r="M89" s="50">
        <f>ROUND(D89/G89*100-100,2)</f>
        <v>-83.08</v>
      </c>
      <c r="N89" s="50">
        <f t="shared" si="51"/>
        <v>-67.569999999999993</v>
      </c>
      <c r="O89" s="50">
        <f t="shared" si="52"/>
        <v>-67.680000000000007</v>
      </c>
      <c r="P89" s="50">
        <f t="shared" ref="P89" si="56">ROUND(D89/J89*100-100,2)</f>
        <v>-59.2</v>
      </c>
      <c r="Q89" s="50">
        <f t="shared" si="53"/>
        <v>24.96</v>
      </c>
      <c r="R89" s="50">
        <f t="shared" si="54"/>
        <v>23.36</v>
      </c>
      <c r="S89" s="5"/>
      <c r="T89" s="1"/>
      <c r="U89" s="1"/>
      <c r="W89" s="3"/>
    </row>
    <row r="90" spans="1:23" x14ac:dyDescent="0.5">
      <c r="A90" s="54"/>
      <c r="B90" s="46" t="s">
        <v>84</v>
      </c>
      <c r="C90" s="30" t="s">
        <v>7</v>
      </c>
      <c r="D90" s="50" t="s">
        <v>118</v>
      </c>
      <c r="E90" s="65">
        <v>173.78323618439998</v>
      </c>
      <c r="F90" s="48">
        <f t="shared" si="50"/>
        <v>617</v>
      </c>
      <c r="G90" s="50" t="s">
        <v>118</v>
      </c>
      <c r="H90" s="65">
        <v>157</v>
      </c>
      <c r="I90" s="48">
        <v>560</v>
      </c>
      <c r="J90" s="50" t="s">
        <v>118</v>
      </c>
      <c r="K90" s="48">
        <v>309.44293900000002</v>
      </c>
      <c r="L90" s="48">
        <v>1112.1079999999999</v>
      </c>
      <c r="M90" s="50" t="s">
        <v>56</v>
      </c>
      <c r="N90" s="50">
        <f t="shared" si="51"/>
        <v>10.69</v>
      </c>
      <c r="O90" s="50">
        <f t="shared" si="52"/>
        <v>10.18</v>
      </c>
      <c r="P90" s="50" t="s">
        <v>56</v>
      </c>
      <c r="Q90" s="50">
        <f t="shared" si="53"/>
        <v>-43.84</v>
      </c>
      <c r="R90" s="50">
        <f t="shared" si="54"/>
        <v>-44.52</v>
      </c>
      <c r="T90" s="1"/>
      <c r="U90" s="1"/>
      <c r="W90" s="3"/>
    </row>
    <row r="91" spans="1:23" x14ac:dyDescent="0.5">
      <c r="A91" s="54"/>
      <c r="B91" s="46" t="s">
        <v>85</v>
      </c>
      <c r="C91" s="30" t="s">
        <v>77</v>
      </c>
      <c r="D91" s="66">
        <v>70</v>
      </c>
      <c r="E91" s="65">
        <v>218.79487571719994</v>
      </c>
      <c r="F91" s="48">
        <f t="shared" si="50"/>
        <v>777</v>
      </c>
      <c r="G91" s="66">
        <v>46</v>
      </c>
      <c r="H91" s="65">
        <v>145</v>
      </c>
      <c r="I91" s="48">
        <v>515</v>
      </c>
      <c r="J91" s="48">
        <v>89</v>
      </c>
      <c r="K91" s="48">
        <v>157.872805</v>
      </c>
      <c r="L91" s="48">
        <v>567.37900000000002</v>
      </c>
      <c r="M91" s="50">
        <f>ROUND(D91/G91*100-100,2)</f>
        <v>52.17</v>
      </c>
      <c r="N91" s="50">
        <f t="shared" si="51"/>
        <v>50.89</v>
      </c>
      <c r="O91" s="50">
        <f t="shared" si="52"/>
        <v>50.87</v>
      </c>
      <c r="P91" s="50">
        <f t="shared" ref="P91:P92" si="57">ROUND(D91/J91*100-100,2)</f>
        <v>-21.35</v>
      </c>
      <c r="Q91" s="50">
        <f t="shared" si="53"/>
        <v>38.590000000000003</v>
      </c>
      <c r="R91" s="50">
        <f t="shared" si="54"/>
        <v>36.950000000000003</v>
      </c>
      <c r="S91" s="5"/>
      <c r="T91" s="1"/>
      <c r="U91" s="1"/>
      <c r="W91" s="3"/>
    </row>
    <row r="92" spans="1:23" x14ac:dyDescent="0.5">
      <c r="A92" s="54"/>
      <c r="B92" s="46" t="s">
        <v>86</v>
      </c>
      <c r="C92" s="30" t="s">
        <v>69</v>
      </c>
      <c r="D92" s="66">
        <v>1514.155</v>
      </c>
      <c r="E92" s="65">
        <v>45.027195899999995</v>
      </c>
      <c r="F92" s="48">
        <f t="shared" si="50"/>
        <v>160</v>
      </c>
      <c r="G92" s="66">
        <v>5415</v>
      </c>
      <c r="H92" s="65">
        <v>202</v>
      </c>
      <c r="I92" s="48">
        <v>720</v>
      </c>
      <c r="J92" s="48">
        <v>23201</v>
      </c>
      <c r="K92" s="48">
        <v>1136.0702699999999</v>
      </c>
      <c r="L92" s="48">
        <v>4082.913</v>
      </c>
      <c r="M92" s="50">
        <f>ROUND(D92/G92*100-100,2)</f>
        <v>-72.040000000000006</v>
      </c>
      <c r="N92" s="50">
        <f t="shared" si="51"/>
        <v>-77.709999999999994</v>
      </c>
      <c r="O92" s="50">
        <f t="shared" si="52"/>
        <v>-77.78</v>
      </c>
      <c r="P92" s="50">
        <f t="shared" si="57"/>
        <v>-93.47</v>
      </c>
      <c r="Q92" s="50">
        <f t="shared" si="53"/>
        <v>-96.04</v>
      </c>
      <c r="R92" s="50">
        <f t="shared" si="54"/>
        <v>-96.08</v>
      </c>
      <c r="S92" s="5"/>
      <c r="T92" s="1"/>
      <c r="U92" s="1"/>
      <c r="W92" s="3"/>
    </row>
    <row r="93" spans="1:23" x14ac:dyDescent="0.5">
      <c r="A93" s="54"/>
      <c r="B93" s="46" t="s">
        <v>87</v>
      </c>
      <c r="C93" s="30" t="s">
        <v>7</v>
      </c>
      <c r="D93" s="50" t="s">
        <v>118</v>
      </c>
      <c r="E93" s="48">
        <v>0</v>
      </c>
      <c r="F93" s="48">
        <f t="shared" si="50"/>
        <v>0</v>
      </c>
      <c r="G93" s="50" t="s">
        <v>118</v>
      </c>
      <c r="H93" s="48">
        <v>29</v>
      </c>
      <c r="I93" s="48">
        <v>105</v>
      </c>
      <c r="J93" s="50" t="s">
        <v>118</v>
      </c>
      <c r="K93" s="48">
        <v>0</v>
      </c>
      <c r="L93" s="48">
        <v>0</v>
      </c>
      <c r="M93" s="50" t="s">
        <v>118</v>
      </c>
      <c r="N93" s="50">
        <f t="shared" ref="N93" si="58">ROUND(E93/H93*100-100,2)</f>
        <v>-100</v>
      </c>
      <c r="O93" s="50">
        <f t="shared" ref="O93" si="59">ROUND(F93/I93*100-100,2)</f>
        <v>-100</v>
      </c>
      <c r="P93" s="50" t="s">
        <v>118</v>
      </c>
      <c r="Q93" s="50">
        <v>0</v>
      </c>
      <c r="R93" s="50">
        <v>0</v>
      </c>
      <c r="T93" s="1"/>
      <c r="U93" s="1"/>
      <c r="W93" s="3"/>
    </row>
    <row r="94" spans="1:23" x14ac:dyDescent="0.5">
      <c r="A94" s="54"/>
      <c r="B94" s="46" t="s">
        <v>88</v>
      </c>
      <c r="C94" s="30" t="s">
        <v>69</v>
      </c>
      <c r="D94" s="65">
        <v>885287.58799999999</v>
      </c>
      <c r="E94" s="65">
        <v>9643.1539782790915</v>
      </c>
      <c r="F94" s="48">
        <f t="shared" si="50"/>
        <v>34236</v>
      </c>
      <c r="G94" s="65">
        <v>643866</v>
      </c>
      <c r="H94" s="65">
        <v>6637</v>
      </c>
      <c r="I94" s="48">
        <v>23644</v>
      </c>
      <c r="J94" s="48">
        <v>880638</v>
      </c>
      <c r="K94" s="48">
        <v>8973.8635389999999</v>
      </c>
      <c r="L94" s="48">
        <v>32251.062000000002</v>
      </c>
      <c r="M94" s="50">
        <f t="shared" ref="M94:M95" si="60">ROUND(D94/G94*100-100,2)</f>
        <v>37.5</v>
      </c>
      <c r="N94" s="50">
        <f t="shared" si="51"/>
        <v>45.29</v>
      </c>
      <c r="O94" s="50">
        <f t="shared" si="52"/>
        <v>44.8</v>
      </c>
      <c r="P94" s="50">
        <f t="shared" ref="P94:P95" si="61">ROUND(D94/J94*100-100,2)</f>
        <v>0.53</v>
      </c>
      <c r="Q94" s="50">
        <f t="shared" si="53"/>
        <v>7.46</v>
      </c>
      <c r="R94" s="50">
        <f t="shared" si="54"/>
        <v>6.15</v>
      </c>
      <c r="S94" s="5"/>
      <c r="T94" s="1"/>
      <c r="U94" s="1"/>
      <c r="W94" s="3"/>
    </row>
    <row r="95" spans="1:23" x14ac:dyDescent="0.5">
      <c r="A95" s="54"/>
      <c r="B95" s="46" t="s">
        <v>89</v>
      </c>
      <c r="C95" s="30" t="s">
        <v>69</v>
      </c>
      <c r="D95" s="65">
        <v>1308.8254999999999</v>
      </c>
      <c r="E95" s="65">
        <v>739.40551998110004</v>
      </c>
      <c r="F95" s="48">
        <f t="shared" si="50"/>
        <v>2625</v>
      </c>
      <c r="G95" s="65">
        <v>915</v>
      </c>
      <c r="H95" s="65">
        <v>502</v>
      </c>
      <c r="I95" s="48">
        <v>1788</v>
      </c>
      <c r="J95" s="48">
        <v>1811</v>
      </c>
      <c r="K95" s="48">
        <v>902.50206400000002</v>
      </c>
      <c r="L95" s="48">
        <v>3243.4929999999999</v>
      </c>
      <c r="M95" s="50">
        <f t="shared" si="60"/>
        <v>43.04</v>
      </c>
      <c r="N95" s="50">
        <f t="shared" si="51"/>
        <v>47.29</v>
      </c>
      <c r="O95" s="50">
        <f t="shared" si="52"/>
        <v>46.81</v>
      </c>
      <c r="P95" s="50">
        <f t="shared" si="61"/>
        <v>-27.73</v>
      </c>
      <c r="Q95" s="50">
        <f t="shared" si="53"/>
        <v>-18.07</v>
      </c>
      <c r="R95" s="50">
        <f t="shared" si="54"/>
        <v>-19.07</v>
      </c>
      <c r="S95" s="5"/>
      <c r="T95" s="1"/>
      <c r="U95" s="1"/>
      <c r="W95" s="3"/>
    </row>
    <row r="96" spans="1:23" x14ac:dyDescent="0.5">
      <c r="C96" s="52"/>
      <c r="D96" s="48"/>
      <c r="E96" s="48"/>
      <c r="F96" s="48"/>
      <c r="G96" s="48"/>
      <c r="H96" s="48"/>
      <c r="I96" s="48"/>
      <c r="J96" s="48"/>
      <c r="K96" s="48"/>
      <c r="L96" s="48"/>
      <c r="M96" s="50"/>
      <c r="N96" s="50"/>
      <c r="O96" s="50"/>
      <c r="P96" s="50"/>
      <c r="Q96" s="50"/>
      <c r="R96" s="50"/>
      <c r="W96" s="3"/>
    </row>
    <row r="97" spans="1:23" x14ac:dyDescent="0.5">
      <c r="A97" s="46"/>
      <c r="B97" s="46" t="s">
        <v>90</v>
      </c>
      <c r="C97" s="30"/>
      <c r="D97" s="13"/>
      <c r="E97" s="48">
        <f t="shared" ref="E97:L97" si="62">E8-SUM(E10,E26,E41,E47)</f>
        <v>48723.810506197158</v>
      </c>
      <c r="F97" s="48">
        <f t="shared" si="62"/>
        <v>172987</v>
      </c>
      <c r="G97" s="13"/>
      <c r="H97" s="48">
        <f t="shared" si="62"/>
        <v>42741</v>
      </c>
      <c r="I97" s="48">
        <f t="shared" si="62"/>
        <v>152250</v>
      </c>
      <c r="J97" s="48"/>
      <c r="K97" s="48">
        <f t="shared" si="62"/>
        <v>51467.845382999862</v>
      </c>
      <c r="L97" s="48">
        <f t="shared" si="62"/>
        <v>184972.31600000057</v>
      </c>
      <c r="M97" s="50"/>
      <c r="N97" s="50">
        <f t="shared" ref="N97" si="63">ROUND(E97/H97*100-100,2)</f>
        <v>14</v>
      </c>
      <c r="O97" s="50">
        <f t="shared" ref="O97" si="64">ROUND(F97/I97*100-100,2)</f>
        <v>13.62</v>
      </c>
      <c r="P97" s="50"/>
      <c r="Q97" s="50">
        <f t="shared" ref="Q97" si="65">ROUND(E97/K97*100-100,2)</f>
        <v>-5.33</v>
      </c>
      <c r="R97" s="50">
        <f t="shared" ref="R97" si="66">ROUND(F97/L97*100-100,2)</f>
        <v>-6.48</v>
      </c>
      <c r="W97" s="3"/>
    </row>
    <row r="98" spans="1:23" x14ac:dyDescent="0.5">
      <c r="A98" s="58"/>
      <c r="B98" s="59"/>
      <c r="C98" s="59"/>
      <c r="D98" s="67"/>
      <c r="E98" s="67"/>
      <c r="F98" s="67"/>
      <c r="G98" s="67"/>
      <c r="H98" s="67"/>
      <c r="I98" s="67"/>
      <c r="J98" s="68"/>
      <c r="K98" s="68"/>
      <c r="L98" s="68"/>
      <c r="M98" s="59"/>
      <c r="N98" s="62"/>
      <c r="O98" s="62"/>
      <c r="P98" s="61"/>
      <c r="Q98" s="59"/>
      <c r="R98" s="61"/>
    </row>
    <row r="99" spans="1:23" x14ac:dyDescent="0.5">
      <c r="A99" s="46"/>
      <c r="B99" s="69" t="s">
        <v>131</v>
      </c>
      <c r="K99" s="70"/>
      <c r="L99" s="70"/>
    </row>
    <row r="100" spans="1:23" x14ac:dyDescent="0.5">
      <c r="A100" s="12" t="s">
        <v>107</v>
      </c>
      <c r="K100" s="70"/>
      <c r="L100" s="70"/>
    </row>
    <row r="101" spans="1:23" x14ac:dyDescent="0.5">
      <c r="B101" s="46" t="s">
        <v>117</v>
      </c>
      <c r="D101" s="54"/>
      <c r="E101" s="54"/>
      <c r="F101" s="54"/>
      <c r="K101" s="71"/>
      <c r="L101" s="71"/>
    </row>
    <row r="102" spans="1:23" x14ac:dyDescent="0.5">
      <c r="C102" s="46"/>
      <c r="D102" s="54"/>
      <c r="E102" s="54"/>
      <c r="F102" s="54"/>
      <c r="G102" s="30"/>
      <c r="H102" s="72"/>
      <c r="I102" s="54"/>
      <c r="K102" s="71"/>
      <c r="L102" s="71"/>
    </row>
    <row r="103" spans="1:23" x14ac:dyDescent="0.5">
      <c r="C103" s="46"/>
      <c r="D103" s="54"/>
      <c r="E103" s="54"/>
      <c r="F103" s="54"/>
      <c r="G103" s="30"/>
      <c r="H103" s="54"/>
      <c r="I103" s="54"/>
      <c r="K103" s="71"/>
      <c r="L103" s="71"/>
    </row>
    <row r="104" spans="1:23" x14ac:dyDescent="0.5">
      <c r="A104" s="105" t="s">
        <v>124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</row>
    <row r="105" spans="1:23" x14ac:dyDescent="0.5">
      <c r="A105" s="30"/>
      <c r="B105" s="30"/>
      <c r="C105" s="30"/>
      <c r="D105" s="30"/>
      <c r="E105" s="73"/>
      <c r="F105" s="30"/>
      <c r="G105" s="30"/>
      <c r="H105" s="73"/>
      <c r="I105" s="30"/>
      <c r="J105" s="30"/>
      <c r="K105" s="73"/>
      <c r="L105" s="30"/>
    </row>
    <row r="106" spans="1:23" x14ac:dyDescent="0.5">
      <c r="E106" s="13"/>
      <c r="H106" s="13"/>
      <c r="I106" s="46" t="s">
        <v>111</v>
      </c>
      <c r="K106" s="13"/>
    </row>
    <row r="107" spans="1:23" x14ac:dyDescent="0.5">
      <c r="E107" s="13"/>
      <c r="H107" s="13"/>
      <c r="I107" s="46" t="s">
        <v>110</v>
      </c>
      <c r="J107" s="59"/>
      <c r="K107" s="67"/>
      <c r="L107" s="59"/>
    </row>
    <row r="108" spans="1:23" x14ac:dyDescent="0.5">
      <c r="A108" s="74"/>
      <c r="B108" s="75"/>
      <c r="C108" s="17" t="s">
        <v>92</v>
      </c>
      <c r="D108" s="103" t="s">
        <v>125</v>
      </c>
      <c r="E108" s="104"/>
      <c r="F108" s="106"/>
      <c r="G108" s="103" t="s">
        <v>126</v>
      </c>
      <c r="H108" s="104"/>
      <c r="I108" s="106"/>
      <c r="J108" s="76" t="s">
        <v>127</v>
      </c>
      <c r="K108" s="13"/>
    </row>
    <row r="109" spans="1:23" x14ac:dyDescent="0.5">
      <c r="A109" s="12" t="s">
        <v>1</v>
      </c>
      <c r="B109" s="77"/>
      <c r="C109" s="30" t="s">
        <v>93</v>
      </c>
      <c r="D109" s="31"/>
      <c r="E109" s="13"/>
      <c r="F109" s="29"/>
      <c r="H109" s="78"/>
      <c r="J109" s="79" t="s">
        <v>128</v>
      </c>
      <c r="K109" s="67"/>
      <c r="L109" s="59"/>
    </row>
    <row r="110" spans="1:23" x14ac:dyDescent="0.5">
      <c r="A110" s="46" t="s">
        <v>2</v>
      </c>
      <c r="B110" s="77" t="s">
        <v>95</v>
      </c>
      <c r="C110" s="30" t="s">
        <v>96</v>
      </c>
      <c r="D110" s="34" t="s">
        <v>97</v>
      </c>
      <c r="E110" s="101" t="s">
        <v>98</v>
      </c>
      <c r="F110" s="102"/>
      <c r="G110" s="34" t="s">
        <v>97</v>
      </c>
      <c r="H110" s="101" t="s">
        <v>98</v>
      </c>
      <c r="I110" s="102"/>
      <c r="J110" s="34" t="s">
        <v>97</v>
      </c>
      <c r="K110" s="103" t="s">
        <v>98</v>
      </c>
      <c r="L110" s="104"/>
    </row>
    <row r="111" spans="1:23" x14ac:dyDescent="0.5">
      <c r="A111" s="59"/>
      <c r="B111" s="63"/>
      <c r="C111" s="37" t="s">
        <v>99</v>
      </c>
      <c r="D111" s="63"/>
      <c r="E111" s="38" t="s">
        <v>100</v>
      </c>
      <c r="F111" s="39" t="s">
        <v>101</v>
      </c>
      <c r="G111" s="80"/>
      <c r="H111" s="38" t="s">
        <v>100</v>
      </c>
      <c r="I111" s="39" t="s">
        <v>102</v>
      </c>
      <c r="J111" s="81"/>
      <c r="K111" s="38" t="s">
        <v>100</v>
      </c>
      <c r="L111" s="44" t="s">
        <v>102</v>
      </c>
    </row>
    <row r="112" spans="1:23" x14ac:dyDescent="0.5">
      <c r="A112" s="46"/>
      <c r="B112" s="46" t="s">
        <v>3</v>
      </c>
      <c r="D112" s="82"/>
      <c r="E112" s="82">
        <v>8247126</v>
      </c>
      <c r="F112" s="82">
        <v>29564229</v>
      </c>
      <c r="G112" s="9"/>
      <c r="H112" s="9">
        <v>7961822.9866319997</v>
      </c>
      <c r="I112" s="9">
        <v>28116505.254999999</v>
      </c>
      <c r="J112" s="50"/>
      <c r="K112" s="50">
        <f>ROUND(E112/H112*100-100,2)</f>
        <v>3.58</v>
      </c>
      <c r="L112" s="50">
        <f>ROUND(F112/I112*100-100,2)</f>
        <v>5.15</v>
      </c>
      <c r="M112" s="83"/>
      <c r="N112" s="84"/>
      <c r="O112" s="84"/>
    </row>
    <row r="113" spans="1:17" x14ac:dyDescent="0.5">
      <c r="A113" s="46"/>
      <c r="D113" s="82"/>
      <c r="E113" s="82"/>
      <c r="F113" s="82"/>
      <c r="G113" s="9"/>
      <c r="H113" s="82"/>
      <c r="I113" s="82"/>
      <c r="J113" s="50"/>
      <c r="K113" s="50"/>
      <c r="L113" s="50"/>
      <c r="M113" s="83"/>
      <c r="N113" s="84"/>
      <c r="O113" s="84"/>
      <c r="P113" s="13"/>
      <c r="Q113" s="13"/>
    </row>
    <row r="114" spans="1:17" x14ac:dyDescent="0.5">
      <c r="A114" s="30" t="s">
        <v>5</v>
      </c>
      <c r="B114" s="46" t="s">
        <v>6</v>
      </c>
      <c r="C114" s="30"/>
      <c r="D114" s="53"/>
      <c r="E114" s="48">
        <f>SUM(E115,E118:E128)</f>
        <v>1882153.908077738</v>
      </c>
      <c r="F114" s="48">
        <f>SUM(F115,F118:F128)</f>
        <v>6748951</v>
      </c>
      <c r="G114" s="53"/>
      <c r="H114" s="48">
        <f>SUM(H115,H118:H128)</f>
        <v>1930491.3087940014</v>
      </c>
      <c r="I114" s="48">
        <f>SUM(I115,I118:I128)</f>
        <v>6825949.2969999984</v>
      </c>
      <c r="J114" s="50"/>
      <c r="K114" s="50">
        <f>ROUND(E114/H114*100-100,2)</f>
        <v>-2.5</v>
      </c>
      <c r="L114" s="50">
        <f>ROUND(F114/I114*100-100,2)</f>
        <v>-1.1299999999999999</v>
      </c>
      <c r="M114" s="83"/>
      <c r="N114" s="84"/>
      <c r="O114" s="84"/>
      <c r="P114" s="13"/>
      <c r="Q114" s="13"/>
    </row>
    <row r="115" spans="1:17" x14ac:dyDescent="0.5">
      <c r="A115" s="54"/>
      <c r="B115" s="46" t="s">
        <v>8</v>
      </c>
      <c r="C115" s="30" t="s">
        <v>9</v>
      </c>
      <c r="D115" s="48">
        <f t="shared" ref="D115:F115" si="67">SUM(D116:D117)</f>
        <v>5544789.1230122689</v>
      </c>
      <c r="E115" s="48">
        <f t="shared" si="67"/>
        <v>893218.18955977215</v>
      </c>
      <c r="F115" s="48">
        <f t="shared" si="67"/>
        <v>3203244</v>
      </c>
      <c r="G115" s="48">
        <f t="shared" ref="G115:I115" si="68">SUM(G116:G117)</f>
        <v>5593411</v>
      </c>
      <c r="H115" s="48">
        <f t="shared" si="68"/>
        <v>1022741.444211001</v>
      </c>
      <c r="I115" s="48">
        <f t="shared" si="68"/>
        <v>3628015.9419999998</v>
      </c>
      <c r="J115" s="50">
        <f>ROUND(D115/G115*100-100,2)</f>
        <v>-0.87</v>
      </c>
      <c r="K115" s="50">
        <f>ROUND(E115/H115*100-100,2)</f>
        <v>-12.66</v>
      </c>
      <c r="L115" s="50">
        <f>ROUND(F115/I115*100-100,2)</f>
        <v>-11.71</v>
      </c>
      <c r="M115" s="83"/>
      <c r="N115" s="85"/>
      <c r="O115" s="85"/>
    </row>
    <row r="116" spans="1:17" x14ac:dyDescent="0.5">
      <c r="B116" s="46" t="s">
        <v>10</v>
      </c>
      <c r="C116" s="30" t="s">
        <v>9</v>
      </c>
      <c r="D116" s="82">
        <v>761702.25802750164</v>
      </c>
      <c r="E116" s="82">
        <v>218125.08323801239</v>
      </c>
      <c r="F116" s="82">
        <v>781934</v>
      </c>
      <c r="G116" s="9">
        <v>679100</v>
      </c>
      <c r="H116" s="9">
        <v>218863.896454</v>
      </c>
      <c r="I116" s="9">
        <v>773984.43900000001</v>
      </c>
      <c r="J116" s="50">
        <f t="shared" ref="J116:J120" si="69">ROUND(D116/G116*100-100,2)</f>
        <v>12.16</v>
      </c>
      <c r="K116" s="50">
        <f t="shared" ref="K116:L120" si="70">ROUND(E116/H116*100-100,2)</f>
        <v>-0.34</v>
      </c>
      <c r="L116" s="50">
        <f t="shared" si="70"/>
        <v>1.03</v>
      </c>
      <c r="M116" s="1"/>
      <c r="N116" s="1"/>
      <c r="O116" s="85"/>
    </row>
    <row r="117" spans="1:17" x14ac:dyDescent="0.5">
      <c r="B117" s="46" t="s">
        <v>11</v>
      </c>
      <c r="C117" s="30" t="s">
        <v>9</v>
      </c>
      <c r="D117" s="82">
        <v>4783086.8649847675</v>
      </c>
      <c r="E117" s="82">
        <v>675093.10632175975</v>
      </c>
      <c r="F117" s="82">
        <v>2421310</v>
      </c>
      <c r="G117" s="9">
        <v>4914311</v>
      </c>
      <c r="H117" s="9">
        <v>803877.54775700101</v>
      </c>
      <c r="I117" s="9">
        <v>2854031.503</v>
      </c>
      <c r="J117" s="50">
        <f t="shared" si="69"/>
        <v>-2.67</v>
      </c>
      <c r="K117" s="50">
        <f t="shared" si="70"/>
        <v>-16.02</v>
      </c>
      <c r="L117" s="50">
        <f t="shared" si="70"/>
        <v>-15.16</v>
      </c>
      <c r="M117" s="1"/>
      <c r="N117" s="1"/>
      <c r="O117" s="85"/>
    </row>
    <row r="118" spans="1:17" x14ac:dyDescent="0.5">
      <c r="A118" s="54"/>
      <c r="B118" s="46" t="s">
        <v>12</v>
      </c>
      <c r="C118" s="30" t="s">
        <v>9</v>
      </c>
      <c r="D118" s="82">
        <v>198827.43223999999</v>
      </c>
      <c r="E118" s="82">
        <v>119335.4836305682</v>
      </c>
      <c r="F118" s="82">
        <v>427371</v>
      </c>
      <c r="G118" s="9">
        <v>185019.90700000001</v>
      </c>
      <c r="H118" s="9">
        <v>107396.591593</v>
      </c>
      <c r="I118" s="9">
        <v>379223.92599999998</v>
      </c>
      <c r="J118" s="50">
        <f t="shared" si="69"/>
        <v>7.46</v>
      </c>
      <c r="K118" s="50">
        <f t="shared" si="70"/>
        <v>11.12</v>
      </c>
      <c r="L118" s="50">
        <f t="shared" si="70"/>
        <v>12.7</v>
      </c>
      <c r="M118" s="1"/>
      <c r="N118" s="1"/>
      <c r="O118" s="85"/>
    </row>
    <row r="119" spans="1:17" x14ac:dyDescent="0.5">
      <c r="A119" s="54"/>
      <c r="B119" s="46" t="s">
        <v>13</v>
      </c>
      <c r="C119" s="30" t="s">
        <v>9</v>
      </c>
      <c r="D119" s="82">
        <v>535535.18794690003</v>
      </c>
      <c r="E119" s="82">
        <v>75695.9984721566</v>
      </c>
      <c r="F119" s="82">
        <v>271610</v>
      </c>
      <c r="G119" s="9">
        <v>857058.9</v>
      </c>
      <c r="H119" s="9">
        <v>83571.862955000004</v>
      </c>
      <c r="I119" s="9">
        <v>294793.23599999998</v>
      </c>
      <c r="J119" s="50">
        <f t="shared" si="69"/>
        <v>-37.51</v>
      </c>
      <c r="K119" s="50">
        <f t="shared" si="70"/>
        <v>-9.42</v>
      </c>
      <c r="L119" s="50">
        <f t="shared" si="70"/>
        <v>-7.86</v>
      </c>
      <c r="M119" s="1"/>
      <c r="N119" s="1"/>
      <c r="O119" s="85"/>
    </row>
    <row r="120" spans="1:17" x14ac:dyDescent="0.5">
      <c r="A120" s="54"/>
      <c r="B120" s="46" t="s">
        <v>14</v>
      </c>
      <c r="C120" s="30" t="s">
        <v>9</v>
      </c>
      <c r="D120" s="82">
        <v>1395649.9709868999</v>
      </c>
      <c r="E120" s="82">
        <v>98614.73006105519</v>
      </c>
      <c r="F120" s="82">
        <v>353065</v>
      </c>
      <c r="G120" s="9">
        <v>1192806.5900000001</v>
      </c>
      <c r="H120" s="9">
        <v>115226.20665399999</v>
      </c>
      <c r="I120" s="9">
        <v>409366.07799999998</v>
      </c>
      <c r="J120" s="50">
        <f t="shared" si="69"/>
        <v>17.010000000000002</v>
      </c>
      <c r="K120" s="50">
        <f t="shared" si="70"/>
        <v>-14.42</v>
      </c>
      <c r="L120" s="50">
        <f t="shared" si="70"/>
        <v>-13.75</v>
      </c>
      <c r="M120" s="1"/>
      <c r="N120" s="1"/>
      <c r="O120" s="85"/>
    </row>
    <row r="121" spans="1:17" x14ac:dyDescent="0.5">
      <c r="A121" s="54"/>
      <c r="B121" s="46" t="s">
        <v>105</v>
      </c>
      <c r="C121" s="30" t="s">
        <v>9</v>
      </c>
      <c r="D121" s="82">
        <v>0</v>
      </c>
      <c r="E121" s="82">
        <v>0</v>
      </c>
      <c r="F121" s="82">
        <v>0</v>
      </c>
      <c r="G121" s="82">
        <v>268.72000000000003</v>
      </c>
      <c r="H121" s="82">
        <v>68.243001000000007</v>
      </c>
      <c r="I121" s="82">
        <v>238.90299999999999</v>
      </c>
      <c r="J121" s="50">
        <f t="shared" ref="J121" si="71">ROUND(D121/G121*100-100,2)</f>
        <v>-100</v>
      </c>
      <c r="K121" s="50">
        <f t="shared" ref="K121" si="72">ROUND(E121/H121*100-100,2)</f>
        <v>-100</v>
      </c>
      <c r="L121" s="50">
        <f t="shared" ref="L121" si="73">ROUND(F121/I121*100-100,2)</f>
        <v>-100</v>
      </c>
      <c r="M121" s="1"/>
      <c r="N121" s="1"/>
      <c r="O121" s="85"/>
    </row>
    <row r="122" spans="1:17" x14ac:dyDescent="0.5">
      <c r="A122" s="54"/>
      <c r="B122" s="46" t="s">
        <v>15</v>
      </c>
      <c r="C122" s="30" t="s">
        <v>9</v>
      </c>
      <c r="D122" s="82">
        <v>41400.847000000002</v>
      </c>
      <c r="E122" s="82">
        <v>44202.3252980834</v>
      </c>
      <c r="F122" s="82">
        <v>158541</v>
      </c>
      <c r="G122" s="9">
        <v>17438.625</v>
      </c>
      <c r="H122" s="9">
        <v>17732.047723</v>
      </c>
      <c r="I122" s="9">
        <v>62491.533000000003</v>
      </c>
      <c r="J122" s="50">
        <f>ROUND(D122/G122*100-100,2)</f>
        <v>137.41</v>
      </c>
      <c r="K122" s="50">
        <f>ROUND(E122/H122*100-100,2)</f>
        <v>149.28</v>
      </c>
      <c r="L122" s="50">
        <f>ROUND(F122/I122*100-100,2)</f>
        <v>153.69999999999999</v>
      </c>
      <c r="M122" s="1"/>
      <c r="N122" s="1"/>
      <c r="O122" s="85"/>
    </row>
    <row r="123" spans="1:17" x14ac:dyDescent="0.5">
      <c r="A123" s="54"/>
      <c r="B123" s="46" t="s">
        <v>16</v>
      </c>
      <c r="C123" s="30" t="s">
        <v>9</v>
      </c>
      <c r="D123" s="82">
        <v>0</v>
      </c>
      <c r="E123" s="82">
        <v>0</v>
      </c>
      <c r="F123" s="82">
        <v>0</v>
      </c>
      <c r="G123" s="82">
        <v>0</v>
      </c>
      <c r="H123" s="82">
        <v>0</v>
      </c>
      <c r="I123" s="82">
        <v>0</v>
      </c>
      <c r="J123" s="50">
        <v>0</v>
      </c>
      <c r="K123" s="50">
        <v>0</v>
      </c>
      <c r="L123" s="50">
        <v>0</v>
      </c>
      <c r="M123" s="1"/>
      <c r="N123" s="1"/>
      <c r="O123" s="85"/>
    </row>
    <row r="124" spans="1:17" x14ac:dyDescent="0.5">
      <c r="A124" s="54"/>
      <c r="B124" s="46" t="s">
        <v>17</v>
      </c>
      <c r="C124" s="30" t="s">
        <v>9</v>
      </c>
      <c r="D124" s="82">
        <v>25112.077611599998</v>
      </c>
      <c r="E124" s="82">
        <v>24267.610812205807</v>
      </c>
      <c r="F124" s="82">
        <v>86979</v>
      </c>
      <c r="G124" s="9">
        <v>33512.281000000003</v>
      </c>
      <c r="H124" s="9">
        <v>28981.626919999999</v>
      </c>
      <c r="I124" s="9">
        <v>102296.652</v>
      </c>
      <c r="J124" s="50">
        <f t="shared" ref="J124:L125" si="74">ROUND(D124/G124*100-100,2)</f>
        <v>-25.07</v>
      </c>
      <c r="K124" s="50">
        <f t="shared" si="74"/>
        <v>-16.27</v>
      </c>
      <c r="L124" s="50">
        <f t="shared" si="74"/>
        <v>-14.97</v>
      </c>
      <c r="M124" s="1"/>
      <c r="N124" s="1"/>
      <c r="O124" s="85"/>
    </row>
    <row r="125" spans="1:17" x14ac:dyDescent="0.5">
      <c r="A125" s="54"/>
      <c r="B125" s="46" t="s">
        <v>18</v>
      </c>
      <c r="C125" s="30" t="s">
        <v>9</v>
      </c>
      <c r="D125" s="82">
        <v>314476.94560630003</v>
      </c>
      <c r="E125" s="82">
        <v>104734.0863298425</v>
      </c>
      <c r="F125" s="82">
        <v>376252</v>
      </c>
      <c r="G125" s="9">
        <v>242844.97200000001</v>
      </c>
      <c r="H125" s="9">
        <v>115951.15374199999</v>
      </c>
      <c r="I125" s="9">
        <v>401818.07799999998</v>
      </c>
      <c r="J125" s="50">
        <f t="shared" si="74"/>
        <v>29.5</v>
      </c>
      <c r="K125" s="50">
        <f t="shared" si="74"/>
        <v>-9.67</v>
      </c>
      <c r="L125" s="50">
        <f t="shared" si="74"/>
        <v>-6.36</v>
      </c>
      <c r="M125" s="1"/>
      <c r="N125" s="1"/>
      <c r="O125" s="85"/>
    </row>
    <row r="126" spans="1:17" x14ac:dyDescent="0.5">
      <c r="A126" s="54"/>
      <c r="B126" s="46" t="s">
        <v>19</v>
      </c>
      <c r="C126" s="30" t="s">
        <v>9</v>
      </c>
      <c r="D126" s="82">
        <v>765734</v>
      </c>
      <c r="E126" s="82">
        <v>114364.165134</v>
      </c>
      <c r="F126" s="82">
        <v>411093</v>
      </c>
      <c r="G126" s="82">
        <v>33101</v>
      </c>
      <c r="H126" s="82">
        <v>6145.9355169999999</v>
      </c>
      <c r="I126" s="82">
        <v>21069.19</v>
      </c>
      <c r="J126" s="50">
        <f t="shared" ref="J126" si="75">ROUND(D126/G126*100-100,2)</f>
        <v>2213.33</v>
      </c>
      <c r="K126" s="50">
        <f t="shared" ref="K126" si="76">ROUND(E126/H126*100-100,2)</f>
        <v>1760.81</v>
      </c>
      <c r="L126" s="50">
        <f t="shared" ref="L126" si="77">ROUND(F126/I126*100-100,2)</f>
        <v>1851.16</v>
      </c>
      <c r="M126" s="1"/>
      <c r="N126" s="1"/>
      <c r="O126" s="85"/>
    </row>
    <row r="127" spans="1:17" x14ac:dyDescent="0.5">
      <c r="A127" s="54"/>
      <c r="B127" s="46" t="s">
        <v>20</v>
      </c>
      <c r="C127" s="30" t="s">
        <v>9</v>
      </c>
      <c r="D127" s="82">
        <v>107917.8589377</v>
      </c>
      <c r="E127" s="82">
        <v>130210.3021454253</v>
      </c>
      <c r="F127" s="82">
        <v>466698</v>
      </c>
      <c r="G127" s="9">
        <v>115465.17600000001</v>
      </c>
      <c r="H127" s="9">
        <v>134608.14430700001</v>
      </c>
      <c r="I127" s="9">
        <v>475665.304</v>
      </c>
      <c r="J127" s="50">
        <f>ROUND(D127/G127*100-100,2)</f>
        <v>-6.54</v>
      </c>
      <c r="K127" s="50">
        <f>ROUND(E127/H127*100-100,2)</f>
        <v>-3.27</v>
      </c>
      <c r="L127" s="50">
        <f>ROUND(F127/I127*100-100,2)</f>
        <v>-1.89</v>
      </c>
      <c r="M127" s="1"/>
      <c r="N127" s="1"/>
      <c r="O127" s="85"/>
    </row>
    <row r="128" spans="1:17" x14ac:dyDescent="0.5">
      <c r="A128" s="54"/>
      <c r="B128" s="46" t="s">
        <v>21</v>
      </c>
      <c r="C128" s="30" t="s">
        <v>7</v>
      </c>
      <c r="D128" s="50"/>
      <c r="E128" s="82">
        <v>277511.01663462893</v>
      </c>
      <c r="F128" s="82">
        <v>994098</v>
      </c>
      <c r="G128" s="50"/>
      <c r="H128" s="9">
        <v>298068.05217099999</v>
      </c>
      <c r="I128" s="9">
        <v>1050970.4550000001</v>
      </c>
      <c r="J128" s="50" t="s">
        <v>22</v>
      </c>
      <c r="K128" s="50">
        <f>ROUND(E128/H128*100-100,2)</f>
        <v>-6.9</v>
      </c>
      <c r="L128" s="50">
        <f>ROUND(F128/I128*100-100,2)</f>
        <v>-5.41</v>
      </c>
      <c r="M128" s="1"/>
      <c r="N128" s="1"/>
      <c r="O128" s="85"/>
    </row>
    <row r="129" spans="1:15" x14ac:dyDescent="0.5">
      <c r="A129" s="54"/>
      <c r="B129" s="46"/>
      <c r="C129" s="30"/>
      <c r="D129" s="82"/>
      <c r="E129" s="82"/>
      <c r="F129" s="82"/>
      <c r="G129" s="9"/>
      <c r="H129" s="9"/>
      <c r="I129" s="9"/>
      <c r="J129" s="50"/>
      <c r="K129" s="50"/>
      <c r="L129" s="50"/>
      <c r="M129" s="1"/>
      <c r="N129" s="1"/>
      <c r="O129" s="85"/>
    </row>
    <row r="130" spans="1:15" x14ac:dyDescent="0.5">
      <c r="A130" s="30" t="s">
        <v>23</v>
      </c>
      <c r="B130" s="46" t="s">
        <v>24</v>
      </c>
      <c r="C130" s="30"/>
      <c r="D130" s="82"/>
      <c r="E130" s="48">
        <f t="shared" ref="E130:I130" si="78">SUM(E131:E143)</f>
        <v>4565535.3189886203</v>
      </c>
      <c r="F130" s="48">
        <f t="shared" si="78"/>
        <v>16365325</v>
      </c>
      <c r="G130" s="82"/>
      <c r="H130" s="48">
        <f t="shared" si="78"/>
        <v>4318203.2371629998</v>
      </c>
      <c r="I130" s="48">
        <f t="shared" si="78"/>
        <v>15241482.069000002</v>
      </c>
      <c r="J130" s="50"/>
      <c r="K130" s="50">
        <f t="shared" ref="K130:L133" si="79">ROUND(E130/H130*100-100,2)</f>
        <v>5.73</v>
      </c>
      <c r="L130" s="50">
        <f t="shared" si="79"/>
        <v>7.37</v>
      </c>
      <c r="M130" s="1"/>
      <c r="N130" s="1"/>
      <c r="O130" s="85"/>
    </row>
    <row r="131" spans="1:15" x14ac:dyDescent="0.5">
      <c r="A131" s="54"/>
      <c r="B131" s="46" t="s">
        <v>25</v>
      </c>
      <c r="C131" s="30" t="s">
        <v>9</v>
      </c>
      <c r="D131" s="82">
        <v>433</v>
      </c>
      <c r="E131" s="82">
        <v>243</v>
      </c>
      <c r="F131" s="82">
        <v>871</v>
      </c>
      <c r="G131" s="9">
        <v>31027</v>
      </c>
      <c r="H131" s="9">
        <v>15944.408099</v>
      </c>
      <c r="I131" s="9">
        <v>56086.444000000003</v>
      </c>
      <c r="J131" s="50">
        <f>ROUND(D131/G131*100-100,2)</f>
        <v>-98.6</v>
      </c>
      <c r="K131" s="50">
        <f t="shared" ref="K131" si="80">ROUND(E131/H131*100-100,2)</f>
        <v>-98.48</v>
      </c>
      <c r="L131" s="50">
        <f t="shared" ref="L131" si="81">ROUND(F131/I131*100-100,2)</f>
        <v>-98.45</v>
      </c>
      <c r="M131" s="1"/>
      <c r="N131" s="1"/>
      <c r="O131" s="85"/>
    </row>
    <row r="132" spans="1:15" x14ac:dyDescent="0.5">
      <c r="A132" s="54"/>
      <c r="B132" s="46" t="s">
        <v>26</v>
      </c>
      <c r="C132" s="30" t="s">
        <v>9</v>
      </c>
      <c r="D132" s="82">
        <v>230940.48092669999</v>
      </c>
      <c r="E132" s="82">
        <v>172474.87775800668</v>
      </c>
      <c r="F132" s="82">
        <v>618535</v>
      </c>
      <c r="G132" s="9">
        <v>337135.91800000001</v>
      </c>
      <c r="H132" s="9">
        <v>258927.74847799999</v>
      </c>
      <c r="I132" s="9">
        <v>910192.82100000104</v>
      </c>
      <c r="J132" s="50">
        <f>ROUND(D132/G132*100-100,2)</f>
        <v>-31.5</v>
      </c>
      <c r="K132" s="50">
        <f t="shared" si="79"/>
        <v>-33.39</v>
      </c>
      <c r="L132" s="50">
        <f t="shared" si="79"/>
        <v>-32.04</v>
      </c>
      <c r="M132" s="1"/>
      <c r="N132" s="1"/>
      <c r="O132" s="85"/>
    </row>
    <row r="133" spans="1:15" x14ac:dyDescent="0.5">
      <c r="A133" s="54"/>
      <c r="B133" s="46" t="s">
        <v>114</v>
      </c>
      <c r="C133" s="30" t="s">
        <v>9</v>
      </c>
      <c r="D133" s="82">
        <v>313156.56783650001</v>
      </c>
      <c r="E133" s="82">
        <v>470380.39975432813</v>
      </c>
      <c r="F133" s="82">
        <v>1686309</v>
      </c>
      <c r="G133" s="9">
        <v>336145.80699999997</v>
      </c>
      <c r="H133" s="9">
        <v>490516.72842399997</v>
      </c>
      <c r="I133" s="9">
        <v>1730834.0759999999</v>
      </c>
      <c r="J133" s="50">
        <f>ROUND(D133/G133*100-100,2)</f>
        <v>-6.84</v>
      </c>
      <c r="K133" s="50">
        <f t="shared" si="79"/>
        <v>-4.1100000000000003</v>
      </c>
      <c r="L133" s="50">
        <f t="shared" si="79"/>
        <v>-2.57</v>
      </c>
      <c r="M133" s="1"/>
      <c r="N133" s="1"/>
      <c r="O133" s="85"/>
    </row>
    <row r="134" spans="1:15" x14ac:dyDescent="0.5">
      <c r="A134" s="54"/>
      <c r="B134" s="46" t="s">
        <v>28</v>
      </c>
      <c r="C134" s="30" t="s">
        <v>9</v>
      </c>
      <c r="D134" s="82">
        <v>2</v>
      </c>
      <c r="E134" s="82">
        <v>2</v>
      </c>
      <c r="F134" s="82">
        <v>6</v>
      </c>
      <c r="G134" s="9">
        <v>472</v>
      </c>
      <c r="H134" s="9">
        <v>238.435743</v>
      </c>
      <c r="I134" s="9">
        <v>836.99400000000003</v>
      </c>
      <c r="J134" s="50">
        <f>ROUND(D134/G134*100-100,2)</f>
        <v>-99.58</v>
      </c>
      <c r="K134" s="50">
        <f t="shared" ref="K134" si="82">ROUND(E134/H134*100-100,2)</f>
        <v>-99.16</v>
      </c>
      <c r="L134" s="50">
        <f t="shared" ref="L134" si="83">ROUND(F134/I134*100-100,2)</f>
        <v>-99.28</v>
      </c>
      <c r="M134" s="1"/>
      <c r="N134" s="1"/>
      <c r="O134" s="85"/>
    </row>
    <row r="135" spans="1:15" x14ac:dyDescent="0.5">
      <c r="A135" s="54"/>
      <c r="B135" s="46" t="s">
        <v>29</v>
      </c>
      <c r="C135" s="30" t="s">
        <v>9</v>
      </c>
      <c r="D135" s="82">
        <v>10983.7673381</v>
      </c>
      <c r="E135" s="82">
        <v>8557.9761988049995</v>
      </c>
      <c r="F135" s="82">
        <v>30676</v>
      </c>
      <c r="G135" s="9">
        <v>11118.764999999999</v>
      </c>
      <c r="H135" s="9">
        <v>8772.4785030000003</v>
      </c>
      <c r="I135" s="9">
        <v>30877.766</v>
      </c>
      <c r="J135" s="50">
        <f t="shared" ref="J135:L141" si="84">ROUND(D135/G135*100-100,2)</f>
        <v>-1.21</v>
      </c>
      <c r="K135" s="50">
        <f t="shared" si="84"/>
        <v>-2.4500000000000002</v>
      </c>
      <c r="L135" s="50">
        <f t="shared" si="84"/>
        <v>-0.65</v>
      </c>
      <c r="M135" s="1"/>
      <c r="N135" s="1"/>
      <c r="O135" s="85"/>
    </row>
    <row r="136" spans="1:15" x14ac:dyDescent="0.5">
      <c r="A136" s="54"/>
      <c r="B136" s="46" t="s">
        <v>30</v>
      </c>
      <c r="C136" s="30" t="s">
        <v>31</v>
      </c>
      <c r="D136" s="82">
        <v>235944</v>
      </c>
      <c r="E136" s="82">
        <v>1270780.2185366722</v>
      </c>
      <c r="F136" s="82">
        <v>4555345</v>
      </c>
      <c r="G136" s="9">
        <v>222484.90900000001</v>
      </c>
      <c r="H136" s="9">
        <v>1127817.2448420001</v>
      </c>
      <c r="I136" s="9">
        <v>3980000.0430000001</v>
      </c>
      <c r="J136" s="50">
        <f t="shared" si="84"/>
        <v>6.05</v>
      </c>
      <c r="K136" s="50">
        <f t="shared" si="84"/>
        <v>12.68</v>
      </c>
      <c r="L136" s="50">
        <f t="shared" si="84"/>
        <v>14.46</v>
      </c>
      <c r="M136" s="1"/>
      <c r="N136" s="1"/>
      <c r="O136" s="85"/>
    </row>
    <row r="137" spans="1:15" x14ac:dyDescent="0.5">
      <c r="A137" s="54"/>
      <c r="B137" s="46" t="s">
        <v>32</v>
      </c>
      <c r="C137" s="30" t="s">
        <v>9</v>
      </c>
      <c r="D137" s="82">
        <v>466690.26808059996</v>
      </c>
      <c r="E137" s="82">
        <v>792150.89709463401</v>
      </c>
      <c r="F137" s="82">
        <v>2839509</v>
      </c>
      <c r="G137" s="9">
        <v>429941.62699999998</v>
      </c>
      <c r="H137" s="9">
        <v>727628.95131699997</v>
      </c>
      <c r="I137" s="9">
        <v>2568185.3169999998</v>
      </c>
      <c r="J137" s="50">
        <f t="shared" si="84"/>
        <v>8.5500000000000007</v>
      </c>
      <c r="K137" s="50">
        <f t="shared" si="84"/>
        <v>8.8699999999999992</v>
      </c>
      <c r="L137" s="50">
        <f t="shared" si="84"/>
        <v>10.56</v>
      </c>
      <c r="M137" s="1"/>
      <c r="N137" s="1"/>
      <c r="O137" s="85"/>
    </row>
    <row r="138" spans="1:15" x14ac:dyDescent="0.5">
      <c r="A138" s="54"/>
      <c r="B138" s="46" t="s">
        <v>33</v>
      </c>
      <c r="C138" s="30" t="s">
        <v>9</v>
      </c>
      <c r="D138" s="82">
        <v>209490.43934849999</v>
      </c>
      <c r="E138" s="82">
        <v>277740.45608699834</v>
      </c>
      <c r="F138" s="82">
        <v>995423</v>
      </c>
      <c r="G138" s="9">
        <v>204911.73199999999</v>
      </c>
      <c r="H138" s="9">
        <v>274030.19933199999</v>
      </c>
      <c r="I138" s="9">
        <v>967935.59400000097</v>
      </c>
      <c r="J138" s="50">
        <f t="shared" si="84"/>
        <v>2.23</v>
      </c>
      <c r="K138" s="50">
        <f t="shared" si="84"/>
        <v>1.35</v>
      </c>
      <c r="L138" s="50">
        <f t="shared" si="84"/>
        <v>2.84</v>
      </c>
      <c r="M138" s="1"/>
      <c r="N138" s="1"/>
      <c r="O138" s="85"/>
    </row>
    <row r="139" spans="1:15" x14ac:dyDescent="0.5">
      <c r="A139" s="54"/>
      <c r="B139" s="46" t="s">
        <v>34</v>
      </c>
      <c r="C139" s="30" t="s">
        <v>9</v>
      </c>
      <c r="D139" s="82">
        <v>37770.484402100003</v>
      </c>
      <c r="E139" s="82">
        <v>32840.8821203474</v>
      </c>
      <c r="F139" s="82">
        <v>117770</v>
      </c>
      <c r="G139" s="9">
        <v>33207.495000000003</v>
      </c>
      <c r="H139" s="9">
        <v>30434.099371</v>
      </c>
      <c r="I139" s="9">
        <v>107475.897</v>
      </c>
      <c r="J139" s="50">
        <f t="shared" si="84"/>
        <v>13.74</v>
      </c>
      <c r="K139" s="50">
        <f t="shared" si="84"/>
        <v>7.91</v>
      </c>
      <c r="L139" s="50">
        <f t="shared" si="84"/>
        <v>9.58</v>
      </c>
      <c r="M139" s="1"/>
      <c r="N139" s="1"/>
      <c r="O139" s="85"/>
    </row>
    <row r="140" spans="1:15" x14ac:dyDescent="0.5">
      <c r="A140" s="54"/>
      <c r="B140" s="46" t="s">
        <v>35</v>
      </c>
      <c r="C140" s="30" t="s">
        <v>31</v>
      </c>
      <c r="D140" s="82">
        <v>72903</v>
      </c>
      <c r="E140" s="82">
        <v>1051427.0323449529</v>
      </c>
      <c r="F140" s="82">
        <v>3768432</v>
      </c>
      <c r="G140" s="9">
        <v>69438.601999999999</v>
      </c>
      <c r="H140" s="9">
        <v>916511.92429</v>
      </c>
      <c r="I140" s="9">
        <v>3238818.1770000001</v>
      </c>
      <c r="J140" s="50">
        <f t="shared" si="84"/>
        <v>4.99</v>
      </c>
      <c r="K140" s="50">
        <f t="shared" si="84"/>
        <v>14.72</v>
      </c>
      <c r="L140" s="50">
        <f t="shared" si="84"/>
        <v>16.350000000000001</v>
      </c>
      <c r="M140" s="1"/>
      <c r="N140" s="1"/>
      <c r="O140" s="85"/>
    </row>
    <row r="141" spans="1:15" x14ac:dyDescent="0.5">
      <c r="A141" s="54"/>
      <c r="B141" s="46" t="s">
        <v>36</v>
      </c>
      <c r="C141" s="30" t="s">
        <v>9</v>
      </c>
      <c r="D141" s="82">
        <v>76899.249974499995</v>
      </c>
      <c r="E141" s="82">
        <v>102030.0486395262</v>
      </c>
      <c r="F141" s="82">
        <v>365708</v>
      </c>
      <c r="G141" s="9">
        <v>76083.284</v>
      </c>
      <c r="H141" s="9">
        <v>95061.185268999994</v>
      </c>
      <c r="I141" s="9">
        <v>335815.58299999998</v>
      </c>
      <c r="J141" s="50">
        <f t="shared" si="84"/>
        <v>1.07</v>
      </c>
      <c r="K141" s="50">
        <f t="shared" si="84"/>
        <v>7.33</v>
      </c>
      <c r="L141" s="50">
        <f t="shared" si="84"/>
        <v>8.9</v>
      </c>
      <c r="M141" s="1"/>
      <c r="N141" s="1"/>
      <c r="O141" s="85"/>
    </row>
    <row r="142" spans="1:15" x14ac:dyDescent="0.5">
      <c r="A142" s="54"/>
      <c r="B142" s="46" t="s">
        <v>37</v>
      </c>
      <c r="C142" s="30" t="s">
        <v>38</v>
      </c>
      <c r="D142" s="50" t="s">
        <v>22</v>
      </c>
      <c r="E142" s="82">
        <v>199006.5587147715</v>
      </c>
      <c r="F142" s="82">
        <v>713267</v>
      </c>
      <c r="G142" s="50" t="s">
        <v>22</v>
      </c>
      <c r="H142" s="9">
        <v>185745.790939</v>
      </c>
      <c r="I142" s="9">
        <v>655721.30599999998</v>
      </c>
      <c r="J142" s="50" t="s">
        <v>22</v>
      </c>
      <c r="K142" s="50">
        <f>ROUND(E142/H142*100-100,2)</f>
        <v>7.14</v>
      </c>
      <c r="L142" s="50">
        <f>ROUND(F142/I142*100-100,2)</f>
        <v>8.7799999999999994</v>
      </c>
      <c r="M142" s="1"/>
      <c r="N142" s="1"/>
      <c r="O142" s="85"/>
    </row>
    <row r="143" spans="1:15" x14ac:dyDescent="0.5">
      <c r="A143" s="54"/>
      <c r="B143" s="46" t="s">
        <v>39</v>
      </c>
      <c r="C143" s="30" t="s">
        <v>38</v>
      </c>
      <c r="D143" s="50" t="s">
        <v>22</v>
      </c>
      <c r="E143" s="82">
        <v>187900.97173957812</v>
      </c>
      <c r="F143" s="82">
        <v>673474</v>
      </c>
      <c r="G143" s="50" t="s">
        <v>22</v>
      </c>
      <c r="H143" s="9">
        <v>186574.042556</v>
      </c>
      <c r="I143" s="9">
        <v>658702.05099999998</v>
      </c>
      <c r="J143" s="50" t="s">
        <v>22</v>
      </c>
      <c r="K143" s="50">
        <f>ROUND(E143/H143*100-100,2)</f>
        <v>0.71</v>
      </c>
      <c r="L143" s="50">
        <f>ROUND(F143/I143*100-100,2)</f>
        <v>2.2400000000000002</v>
      </c>
      <c r="M143" s="1"/>
      <c r="N143" s="1"/>
      <c r="O143" s="85"/>
    </row>
    <row r="144" spans="1:15" x14ac:dyDescent="0.5">
      <c r="A144" s="54"/>
      <c r="B144" s="46"/>
      <c r="C144" s="30"/>
      <c r="D144" s="82"/>
      <c r="E144" s="82"/>
      <c r="F144" s="82"/>
      <c r="G144" s="9"/>
      <c r="H144" s="9"/>
      <c r="I144" s="9"/>
      <c r="J144" s="50"/>
      <c r="K144" s="50"/>
      <c r="L144" s="50"/>
      <c r="M144" s="1"/>
      <c r="N144" s="1"/>
      <c r="O144" s="85"/>
    </row>
    <row r="145" spans="1:16" x14ac:dyDescent="0.5">
      <c r="A145" s="30" t="s">
        <v>40</v>
      </c>
      <c r="B145" s="46" t="s">
        <v>41</v>
      </c>
      <c r="C145" s="30"/>
      <c r="D145" s="82"/>
      <c r="E145" s="48">
        <f t="shared" ref="E145:F145" si="85">SUM(E146:E149)</f>
        <v>142696.73260492671</v>
      </c>
      <c r="F145" s="48">
        <f t="shared" si="85"/>
        <v>511511</v>
      </c>
      <c r="G145" s="82"/>
      <c r="H145" s="48">
        <f t="shared" ref="H145:I145" si="86">SUM(H146:H149)</f>
        <v>90980.180553000013</v>
      </c>
      <c r="I145" s="48">
        <f t="shared" si="86"/>
        <v>323812.51300000004</v>
      </c>
      <c r="J145" s="50"/>
      <c r="K145" s="50">
        <f t="shared" ref="K145:L147" si="87">ROUND(E145/H145*100-100,2)</f>
        <v>56.84</v>
      </c>
      <c r="L145" s="50">
        <f t="shared" si="87"/>
        <v>57.97</v>
      </c>
      <c r="M145" s="1"/>
      <c r="N145" s="1"/>
      <c r="O145" s="85"/>
    </row>
    <row r="146" spans="1:16" x14ac:dyDescent="0.5">
      <c r="A146" s="54"/>
      <c r="B146" s="46" t="s">
        <v>42</v>
      </c>
      <c r="C146" s="30" t="s">
        <v>9</v>
      </c>
      <c r="D146" s="82">
        <v>40552</v>
      </c>
      <c r="E146" s="82">
        <v>6879</v>
      </c>
      <c r="F146" s="82">
        <v>24723</v>
      </c>
      <c r="G146" s="82">
        <v>0</v>
      </c>
      <c r="H146" s="82">
        <v>0</v>
      </c>
      <c r="I146" s="82">
        <v>0</v>
      </c>
      <c r="J146" s="50">
        <v>100</v>
      </c>
      <c r="K146" s="50">
        <v>100</v>
      </c>
      <c r="L146" s="50">
        <v>100</v>
      </c>
      <c r="M146" s="1"/>
      <c r="N146" s="1"/>
      <c r="O146" s="85"/>
    </row>
    <row r="147" spans="1:16" x14ac:dyDescent="0.5">
      <c r="A147" s="54"/>
      <c r="B147" s="46" t="s">
        <v>43</v>
      </c>
      <c r="C147" s="30" t="s">
        <v>9</v>
      </c>
      <c r="D147" s="82">
        <v>923519.07</v>
      </c>
      <c r="E147" s="82">
        <v>118714.06980429091</v>
      </c>
      <c r="F147" s="82">
        <v>425612</v>
      </c>
      <c r="G147" s="9">
        <v>616567</v>
      </c>
      <c r="H147" s="9">
        <v>81393.865132000006</v>
      </c>
      <c r="I147" s="9">
        <v>289918.93599999999</v>
      </c>
      <c r="J147" s="50">
        <f>ROUND(D147/G147*100-100,2)</f>
        <v>49.78</v>
      </c>
      <c r="K147" s="50">
        <f t="shared" si="87"/>
        <v>45.85</v>
      </c>
      <c r="L147" s="50">
        <f t="shared" si="87"/>
        <v>46.8</v>
      </c>
      <c r="M147" s="1"/>
      <c r="N147" s="1"/>
      <c r="O147" s="85"/>
    </row>
    <row r="148" spans="1:16" x14ac:dyDescent="0.5">
      <c r="A148" s="54"/>
      <c r="B148" s="46" t="s">
        <v>44</v>
      </c>
      <c r="C148" s="30" t="s">
        <v>9</v>
      </c>
      <c r="D148" s="82">
        <v>89179.402000000002</v>
      </c>
      <c r="E148" s="82">
        <v>17103.662800635801</v>
      </c>
      <c r="F148" s="82">
        <v>61176</v>
      </c>
      <c r="G148" s="82">
        <v>49844</v>
      </c>
      <c r="H148" s="82">
        <v>9585.3154209999993</v>
      </c>
      <c r="I148" s="82">
        <v>33892.334000000003</v>
      </c>
      <c r="J148" s="50">
        <f>ROUND(D148/G148*100-100,2)</f>
        <v>78.92</v>
      </c>
      <c r="K148" s="50">
        <f t="shared" ref="K148" si="88">ROUND(E148/H148*100-100,2)</f>
        <v>78.44</v>
      </c>
      <c r="L148" s="50">
        <f t="shared" ref="L148" si="89">ROUND(F148/I148*100-100,2)</f>
        <v>80.5</v>
      </c>
      <c r="M148" s="1"/>
      <c r="N148" s="1"/>
      <c r="O148" s="85"/>
    </row>
    <row r="149" spans="1:16" x14ac:dyDescent="0.5">
      <c r="A149" s="54"/>
      <c r="B149" s="46" t="s">
        <v>45</v>
      </c>
      <c r="C149" s="30" t="s">
        <v>9</v>
      </c>
      <c r="D149" s="82">
        <v>0</v>
      </c>
      <c r="E149" s="82">
        <v>0</v>
      </c>
      <c r="F149" s="82">
        <v>0</v>
      </c>
      <c r="G149" s="82">
        <v>18</v>
      </c>
      <c r="H149" s="82">
        <v>1</v>
      </c>
      <c r="I149" s="82">
        <v>1.2430000000000001</v>
      </c>
      <c r="J149" s="50">
        <f>ROUND(D149/G149*100-100,2)</f>
        <v>-100</v>
      </c>
      <c r="K149" s="50">
        <f t="shared" ref="K149" si="90">ROUND(E149/H149*100-100,2)</f>
        <v>-100</v>
      </c>
      <c r="L149" s="50">
        <f t="shared" ref="L149" si="91">ROUND(F149/I149*100-100,2)</f>
        <v>-100</v>
      </c>
      <c r="M149" s="1"/>
      <c r="N149" s="1"/>
      <c r="O149" s="85"/>
    </row>
    <row r="150" spans="1:16" x14ac:dyDescent="0.5">
      <c r="A150" s="54"/>
      <c r="B150" s="46"/>
      <c r="C150" s="30"/>
      <c r="D150" s="82"/>
      <c r="E150" s="82"/>
      <c r="F150" s="82"/>
      <c r="G150" s="9"/>
      <c r="H150" s="9"/>
      <c r="I150" s="9"/>
      <c r="J150" s="50"/>
      <c r="K150" s="50"/>
      <c r="L150" s="50"/>
      <c r="M150" s="1"/>
      <c r="N150" s="1"/>
      <c r="O150" s="85"/>
      <c r="P150" s="7"/>
    </row>
    <row r="151" spans="1:16" x14ac:dyDescent="0.5">
      <c r="A151" s="54" t="s">
        <v>46</v>
      </c>
      <c r="B151" s="46" t="s">
        <v>47</v>
      </c>
      <c r="C151" s="30"/>
      <c r="D151" s="82"/>
      <c r="E151" s="48">
        <f t="shared" ref="E151:F151" si="92">SUM(E152,E153,E157,E168,E172,E176,E177,E178,E179,E184,E193,E194,E195,E196,E197,E199,E198)</f>
        <v>1078713.2298225174</v>
      </c>
      <c r="F151" s="48">
        <f t="shared" si="92"/>
        <v>3866393</v>
      </c>
      <c r="G151" s="82"/>
      <c r="H151" s="48">
        <f>SUM(H152,H153,H157,H168,H172,H176,H177,H178,H179,H184,H193,H194,H195,H196,H197,H199,H198)</f>
        <v>1044194.8961100002</v>
      </c>
      <c r="I151" s="48">
        <f>SUM(I152,I153,I157,I168,I172,I176,I177,I178,I179,I184,I193,I194,I195,I196,I197,I199,I198)</f>
        <v>3684736.3239999996</v>
      </c>
      <c r="J151" s="50"/>
      <c r="K151" s="50">
        <f t="shared" ref="K151:L157" si="93">ROUND(E151/H151*100-100,2)</f>
        <v>3.31</v>
      </c>
      <c r="L151" s="50">
        <f t="shared" si="93"/>
        <v>4.93</v>
      </c>
      <c r="M151" s="1"/>
      <c r="N151" s="1"/>
      <c r="O151" s="85"/>
      <c r="P151" s="7"/>
    </row>
    <row r="152" spans="1:16" x14ac:dyDescent="0.5">
      <c r="A152" s="54"/>
      <c r="B152" s="46" t="s">
        <v>48</v>
      </c>
      <c r="C152" s="30" t="s">
        <v>27</v>
      </c>
      <c r="D152" s="82">
        <v>2792.8218714000004</v>
      </c>
      <c r="E152" s="82">
        <v>13916.7084007461</v>
      </c>
      <c r="F152" s="82">
        <v>49892</v>
      </c>
      <c r="G152" s="9">
        <v>2989</v>
      </c>
      <c r="H152" s="9">
        <v>15521.921161</v>
      </c>
      <c r="I152" s="9">
        <v>54754.99</v>
      </c>
      <c r="J152" s="50">
        <f>ROUND(D152/G152*100-100,2)</f>
        <v>-6.56</v>
      </c>
      <c r="K152" s="50">
        <f t="shared" si="93"/>
        <v>-10.34</v>
      </c>
      <c r="L152" s="50">
        <f t="shared" si="93"/>
        <v>-8.8800000000000008</v>
      </c>
      <c r="M152" s="1"/>
      <c r="N152" s="1"/>
      <c r="O152" s="85"/>
    </row>
    <row r="153" spans="1:16" x14ac:dyDescent="0.5">
      <c r="A153" s="54"/>
      <c r="B153" s="46" t="s">
        <v>49</v>
      </c>
      <c r="C153" s="30" t="s">
        <v>38</v>
      </c>
      <c r="D153" s="50" t="s">
        <v>22</v>
      </c>
      <c r="E153" s="48">
        <f t="shared" ref="E153:F153" si="94">SUM(E154:E156)</f>
        <v>97426.429055334709</v>
      </c>
      <c r="F153" s="48">
        <f t="shared" si="94"/>
        <v>349123</v>
      </c>
      <c r="G153" s="50" t="s">
        <v>22</v>
      </c>
      <c r="H153" s="48">
        <f t="shared" ref="H153:I153" si="95">SUM(H154:H156)</f>
        <v>102609.68112100021</v>
      </c>
      <c r="I153" s="48">
        <f t="shared" si="95"/>
        <v>362395.5</v>
      </c>
      <c r="J153" s="50" t="s">
        <v>22</v>
      </c>
      <c r="K153" s="50">
        <f t="shared" si="93"/>
        <v>-5.05</v>
      </c>
      <c r="L153" s="50">
        <f t="shared" si="93"/>
        <v>-3.66</v>
      </c>
      <c r="M153" s="1"/>
      <c r="N153" s="1"/>
      <c r="O153" s="85"/>
    </row>
    <row r="154" spans="1:16" x14ac:dyDescent="0.5">
      <c r="B154" s="46" t="s">
        <v>50</v>
      </c>
      <c r="C154" s="30" t="s">
        <v>31</v>
      </c>
      <c r="D154" s="82">
        <v>3603</v>
      </c>
      <c r="E154" s="82">
        <v>58067.079483243411</v>
      </c>
      <c r="F154" s="82">
        <v>208065</v>
      </c>
      <c r="G154" s="9">
        <v>4318.5969999999998</v>
      </c>
      <c r="H154" s="9">
        <v>65889.196994000202</v>
      </c>
      <c r="I154" s="9">
        <v>232859.478</v>
      </c>
      <c r="J154" s="50">
        <f>ROUND(D154/G154*100-100,2)</f>
        <v>-16.57</v>
      </c>
      <c r="K154" s="50">
        <f t="shared" si="93"/>
        <v>-11.87</v>
      </c>
      <c r="L154" s="50">
        <f t="shared" si="93"/>
        <v>-10.65</v>
      </c>
      <c r="M154" s="1"/>
      <c r="N154" s="1"/>
      <c r="O154" s="85"/>
    </row>
    <row r="155" spans="1:16" x14ac:dyDescent="0.5">
      <c r="B155" s="46" t="s">
        <v>51</v>
      </c>
      <c r="C155" s="30" t="s">
        <v>31</v>
      </c>
      <c r="D155" s="82">
        <v>785</v>
      </c>
      <c r="E155" s="82">
        <v>16119.342102795299</v>
      </c>
      <c r="F155" s="82">
        <v>57786</v>
      </c>
      <c r="G155" s="9">
        <v>766.62900000000002</v>
      </c>
      <c r="H155" s="9">
        <v>14452.580059</v>
      </c>
      <c r="I155" s="9">
        <v>50930.86</v>
      </c>
      <c r="J155" s="50">
        <f>ROUND(D155/G155*100-100,2)</f>
        <v>2.4</v>
      </c>
      <c r="K155" s="50">
        <f t="shared" si="93"/>
        <v>11.53</v>
      </c>
      <c r="L155" s="50">
        <f t="shared" si="93"/>
        <v>13.46</v>
      </c>
      <c r="M155" s="1"/>
      <c r="N155" s="1"/>
      <c r="O155" s="85"/>
    </row>
    <row r="156" spans="1:16" x14ac:dyDescent="0.5">
      <c r="B156" s="46" t="s">
        <v>52</v>
      </c>
      <c r="C156" s="30" t="s">
        <v>38</v>
      </c>
      <c r="D156" s="50" t="s">
        <v>22</v>
      </c>
      <c r="E156" s="82">
        <v>23240.007469296001</v>
      </c>
      <c r="F156" s="82">
        <v>83272</v>
      </c>
      <c r="G156" s="50" t="s">
        <v>22</v>
      </c>
      <c r="H156" s="9">
        <v>22267.904068</v>
      </c>
      <c r="I156" s="9">
        <v>78605.161999999997</v>
      </c>
      <c r="J156" s="50" t="s">
        <v>22</v>
      </c>
      <c r="K156" s="50">
        <f t="shared" si="93"/>
        <v>4.37</v>
      </c>
      <c r="L156" s="50">
        <f t="shared" si="93"/>
        <v>5.94</v>
      </c>
      <c r="M156" s="1"/>
      <c r="N156" s="1"/>
      <c r="O156" s="85"/>
    </row>
    <row r="157" spans="1:16" x14ac:dyDescent="0.5">
      <c r="A157" s="54"/>
      <c r="B157" s="46" t="s">
        <v>53</v>
      </c>
      <c r="C157" s="30" t="s">
        <v>9</v>
      </c>
      <c r="D157" s="82">
        <v>7910</v>
      </c>
      <c r="E157" s="82">
        <v>35277.235571008598</v>
      </c>
      <c r="F157" s="82">
        <v>126419</v>
      </c>
      <c r="G157" s="9">
        <v>9273.39</v>
      </c>
      <c r="H157" s="9">
        <v>36108.220837000001</v>
      </c>
      <c r="I157" s="9">
        <v>127509.251</v>
      </c>
      <c r="J157" s="50">
        <f>ROUND(D157/G157*100-100,2)</f>
        <v>-14.7</v>
      </c>
      <c r="K157" s="50">
        <f t="shared" si="93"/>
        <v>-2.2999999999999998</v>
      </c>
      <c r="L157" s="50">
        <f t="shared" si="93"/>
        <v>-0.86</v>
      </c>
      <c r="M157" s="1"/>
      <c r="N157" s="1"/>
      <c r="O157" s="85"/>
    </row>
    <row r="158" spans="1:16" x14ac:dyDescent="0.5">
      <c r="A158" s="58"/>
      <c r="B158" s="59"/>
      <c r="C158" s="59"/>
      <c r="D158" s="86"/>
      <c r="E158" s="86"/>
      <c r="F158" s="87"/>
      <c r="G158" s="86"/>
      <c r="H158" s="86"/>
      <c r="I158" s="86"/>
      <c r="J158" s="88"/>
      <c r="K158" s="88"/>
      <c r="L158" s="88"/>
      <c r="M158" s="83"/>
      <c r="N158" s="85"/>
      <c r="O158" s="85"/>
    </row>
    <row r="159" spans="1:16" x14ac:dyDescent="0.5">
      <c r="J159" s="71"/>
      <c r="K159" s="71" t="s">
        <v>91</v>
      </c>
      <c r="L159" s="71"/>
      <c r="N159" s="89"/>
      <c r="O159" s="89"/>
    </row>
    <row r="160" spans="1:16" x14ac:dyDescent="0.5">
      <c r="A160" s="105" t="s">
        <v>124</v>
      </c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N160" s="89"/>
      <c r="O160" s="89"/>
    </row>
    <row r="161" spans="1:15" x14ac:dyDescent="0.5">
      <c r="A161" s="30"/>
      <c r="B161" s="30"/>
      <c r="C161" s="30"/>
      <c r="D161" s="30"/>
      <c r="E161" s="73"/>
      <c r="F161" s="30"/>
      <c r="G161" s="30"/>
      <c r="H161" s="73"/>
      <c r="I161" s="30"/>
      <c r="J161" s="30"/>
      <c r="K161" s="73"/>
      <c r="L161" s="30"/>
      <c r="N161" s="89"/>
      <c r="O161" s="89"/>
    </row>
    <row r="162" spans="1:15" x14ac:dyDescent="0.5">
      <c r="E162" s="13"/>
      <c r="H162" s="13"/>
      <c r="I162" s="46" t="s">
        <v>111</v>
      </c>
      <c r="K162" s="13"/>
      <c r="N162" s="89"/>
      <c r="O162" s="89"/>
    </row>
    <row r="163" spans="1:15" x14ac:dyDescent="0.5">
      <c r="E163" s="13"/>
      <c r="H163" s="13"/>
      <c r="I163" s="46" t="s">
        <v>110</v>
      </c>
      <c r="J163" s="59"/>
      <c r="K163" s="67"/>
      <c r="L163" s="59"/>
      <c r="N163" s="89"/>
      <c r="O163" s="89"/>
    </row>
    <row r="164" spans="1:15" x14ac:dyDescent="0.5">
      <c r="A164" s="74"/>
      <c r="B164" s="75"/>
      <c r="C164" s="17" t="s">
        <v>92</v>
      </c>
      <c r="D164" s="103" t="s">
        <v>125</v>
      </c>
      <c r="E164" s="104"/>
      <c r="F164" s="106"/>
      <c r="G164" s="103" t="s">
        <v>126</v>
      </c>
      <c r="H164" s="104"/>
      <c r="I164" s="106"/>
      <c r="J164" s="76" t="s">
        <v>127</v>
      </c>
      <c r="K164" s="13"/>
      <c r="N164" s="89"/>
      <c r="O164" s="89"/>
    </row>
    <row r="165" spans="1:15" x14ac:dyDescent="0.5">
      <c r="A165" s="12" t="s">
        <v>1</v>
      </c>
      <c r="B165" s="77"/>
      <c r="C165" s="30" t="s">
        <v>93</v>
      </c>
      <c r="D165" s="31"/>
      <c r="E165" s="13"/>
      <c r="F165" s="29"/>
      <c r="H165" s="78"/>
      <c r="J165" s="79" t="s">
        <v>128</v>
      </c>
      <c r="K165" s="67"/>
      <c r="L165" s="59"/>
      <c r="N165" s="89"/>
      <c r="O165" s="89"/>
    </row>
    <row r="166" spans="1:15" x14ac:dyDescent="0.5">
      <c r="A166" s="46" t="s">
        <v>2</v>
      </c>
      <c r="B166" s="77" t="s">
        <v>95</v>
      </c>
      <c r="C166" s="30" t="s">
        <v>96</v>
      </c>
      <c r="D166" s="34" t="s">
        <v>97</v>
      </c>
      <c r="E166" s="101" t="s">
        <v>98</v>
      </c>
      <c r="F166" s="102"/>
      <c r="G166" s="34" t="s">
        <v>97</v>
      </c>
      <c r="H166" s="101" t="s">
        <v>98</v>
      </c>
      <c r="I166" s="102"/>
      <c r="J166" s="34" t="s">
        <v>97</v>
      </c>
      <c r="K166" s="103" t="s">
        <v>98</v>
      </c>
      <c r="L166" s="104"/>
      <c r="N166" s="89"/>
      <c r="O166" s="89"/>
    </row>
    <row r="167" spans="1:15" x14ac:dyDescent="0.5">
      <c r="A167" s="59"/>
      <c r="B167" s="63"/>
      <c r="C167" s="37" t="s">
        <v>99</v>
      </c>
      <c r="D167" s="63"/>
      <c r="E167" s="38" t="s">
        <v>100</v>
      </c>
      <c r="F167" s="39" t="s">
        <v>101</v>
      </c>
      <c r="G167" s="80"/>
      <c r="H167" s="38" t="s">
        <v>100</v>
      </c>
      <c r="I167" s="39" t="s">
        <v>102</v>
      </c>
      <c r="J167" s="81"/>
      <c r="K167" s="38" t="s">
        <v>100</v>
      </c>
      <c r="L167" s="44" t="s">
        <v>102</v>
      </c>
      <c r="N167" s="89"/>
      <c r="O167" s="89"/>
    </row>
    <row r="168" spans="1:15" x14ac:dyDescent="0.5">
      <c r="A168" s="54"/>
      <c r="B168" s="46" t="s">
        <v>55</v>
      </c>
      <c r="C168" s="30" t="s">
        <v>7</v>
      </c>
      <c r="D168" s="90"/>
      <c r="E168" s="48">
        <f t="shared" ref="E168:F168" si="96">SUM(E169:E171)</f>
        <v>145530.85496100542</v>
      </c>
      <c r="F168" s="48">
        <f t="shared" si="96"/>
        <v>521764</v>
      </c>
      <c r="G168" s="90"/>
      <c r="H168" s="48">
        <f t="shared" ref="H168:I168" si="97">SUM(H169:H171)</f>
        <v>140752.69149200001</v>
      </c>
      <c r="I168" s="48">
        <f t="shared" si="97"/>
        <v>496158.44099999999</v>
      </c>
      <c r="J168" s="50" t="s">
        <v>22</v>
      </c>
      <c r="K168" s="50">
        <f t="shared" ref="K168:K179" si="98">ROUND(E168/H168*100-100,2)</f>
        <v>3.39</v>
      </c>
      <c r="L168" s="50">
        <f t="shared" ref="L168:L179" si="99">ROUND(F168/I168*100-100,2)</f>
        <v>5.16</v>
      </c>
      <c r="M168" s="85"/>
      <c r="N168" s="85"/>
      <c r="O168" s="85"/>
    </row>
    <row r="169" spans="1:15" x14ac:dyDescent="0.5">
      <c r="B169" s="46" t="s">
        <v>57</v>
      </c>
      <c r="C169" s="30" t="s">
        <v>58</v>
      </c>
      <c r="D169" s="9">
        <v>1680</v>
      </c>
      <c r="E169" s="9">
        <v>60561.302526200605</v>
      </c>
      <c r="F169" s="9">
        <v>217162</v>
      </c>
      <c r="G169" s="9">
        <v>1725.442</v>
      </c>
      <c r="H169" s="9">
        <v>64511.123458000002</v>
      </c>
      <c r="I169" s="9">
        <v>227024.46400000001</v>
      </c>
      <c r="J169" s="50">
        <f>ROUND(D169/G169*100-100,2)</f>
        <v>-2.63</v>
      </c>
      <c r="K169" s="50">
        <f t="shared" si="98"/>
        <v>-6.12</v>
      </c>
      <c r="L169" s="50">
        <f t="shared" si="99"/>
        <v>-4.34</v>
      </c>
      <c r="M169" s="1"/>
      <c r="N169" s="1"/>
      <c r="O169" s="85"/>
    </row>
    <row r="170" spans="1:15" x14ac:dyDescent="0.5">
      <c r="B170" s="46" t="s">
        <v>59</v>
      </c>
      <c r="C170" s="30" t="s">
        <v>58</v>
      </c>
      <c r="D170" s="9">
        <v>9056</v>
      </c>
      <c r="E170" s="9">
        <v>81376.77082681781</v>
      </c>
      <c r="F170" s="9">
        <v>291727</v>
      </c>
      <c r="G170" s="9">
        <v>8785.7849999999999</v>
      </c>
      <c r="H170" s="9">
        <v>72791.972794000001</v>
      </c>
      <c r="I170" s="9">
        <v>256959.383</v>
      </c>
      <c r="J170" s="50">
        <f>ROUND(D170/G170*100-100,2)</f>
        <v>3.08</v>
      </c>
      <c r="K170" s="50">
        <f t="shared" si="98"/>
        <v>11.79</v>
      </c>
      <c r="L170" s="50">
        <f t="shared" si="99"/>
        <v>13.53</v>
      </c>
      <c r="M170" s="1"/>
      <c r="N170" s="1"/>
      <c r="O170" s="85"/>
    </row>
    <row r="171" spans="1:15" x14ac:dyDescent="0.5">
      <c r="B171" s="46" t="s">
        <v>60</v>
      </c>
      <c r="C171" s="30" t="s">
        <v>7</v>
      </c>
      <c r="D171" s="50" t="s">
        <v>22</v>
      </c>
      <c r="E171" s="9">
        <v>3592.7816079869999</v>
      </c>
      <c r="F171" s="9">
        <v>12875</v>
      </c>
      <c r="G171" s="50" t="s">
        <v>22</v>
      </c>
      <c r="H171" s="9">
        <v>3449.5952400000001</v>
      </c>
      <c r="I171" s="9">
        <v>12174.593999999999</v>
      </c>
      <c r="J171" s="50" t="s">
        <v>22</v>
      </c>
      <c r="K171" s="50">
        <f t="shared" si="98"/>
        <v>4.1500000000000004</v>
      </c>
      <c r="L171" s="50">
        <f t="shared" si="99"/>
        <v>5.75</v>
      </c>
      <c r="M171" s="1"/>
      <c r="N171" s="1"/>
      <c r="O171" s="85"/>
    </row>
    <row r="172" spans="1:15" x14ac:dyDescent="0.5">
      <c r="A172" s="54"/>
      <c r="B172" s="46" t="s">
        <v>61</v>
      </c>
      <c r="C172" s="30" t="s">
        <v>62</v>
      </c>
      <c r="D172" s="48">
        <f t="shared" ref="D172:F172" si="100">SUM(D173:D175)</f>
        <v>18034.602999999999</v>
      </c>
      <c r="E172" s="48">
        <f t="shared" si="100"/>
        <v>45130.868188926695</v>
      </c>
      <c r="F172" s="48">
        <f t="shared" si="100"/>
        <v>161806</v>
      </c>
      <c r="G172" s="48">
        <f t="shared" ref="G172:I172" si="101">SUM(G173:G175)</f>
        <v>19826.559000000001</v>
      </c>
      <c r="H172" s="48">
        <f t="shared" si="101"/>
        <v>41663.336901000002</v>
      </c>
      <c r="I172" s="48">
        <f t="shared" si="101"/>
        <v>146982.106</v>
      </c>
      <c r="J172" s="50">
        <f>ROUND(D172/G172*100-100,2)</f>
        <v>-9.0399999999999991</v>
      </c>
      <c r="K172" s="50">
        <f t="shared" si="98"/>
        <v>8.32</v>
      </c>
      <c r="L172" s="50">
        <f t="shared" si="99"/>
        <v>10.09</v>
      </c>
      <c r="M172" s="1"/>
      <c r="N172" s="1"/>
      <c r="O172" s="85"/>
    </row>
    <row r="173" spans="1:15" x14ac:dyDescent="0.5">
      <c r="A173" s="54"/>
      <c r="B173" s="46" t="s">
        <v>63</v>
      </c>
      <c r="C173" s="30" t="s">
        <v>62</v>
      </c>
      <c r="D173" s="9">
        <v>8263.9989999999998</v>
      </c>
      <c r="E173" s="9">
        <v>35009.489476466297</v>
      </c>
      <c r="F173" s="9">
        <v>125523</v>
      </c>
      <c r="G173" s="9">
        <v>8716.4869999999992</v>
      </c>
      <c r="H173" s="9">
        <v>31996.388821</v>
      </c>
      <c r="I173" s="9">
        <v>112804.136</v>
      </c>
      <c r="J173" s="50">
        <f>ROUND(D173/G173*100-100,2)</f>
        <v>-5.19</v>
      </c>
      <c r="K173" s="50">
        <f t="shared" si="98"/>
        <v>9.42</v>
      </c>
      <c r="L173" s="50">
        <f t="shared" si="99"/>
        <v>11.28</v>
      </c>
      <c r="M173" s="1"/>
      <c r="N173" s="1"/>
      <c r="O173" s="85"/>
    </row>
    <row r="174" spans="1:15" x14ac:dyDescent="0.5">
      <c r="A174" s="54"/>
      <c r="B174" s="46" t="s">
        <v>64</v>
      </c>
      <c r="C174" s="30" t="s">
        <v>62</v>
      </c>
      <c r="D174" s="9">
        <v>106.858</v>
      </c>
      <c r="E174" s="9">
        <v>599.81993821850006</v>
      </c>
      <c r="F174" s="9">
        <v>2154</v>
      </c>
      <c r="G174" s="9">
        <v>146.447</v>
      </c>
      <c r="H174" s="9">
        <v>765.82478200000003</v>
      </c>
      <c r="I174" s="9">
        <v>2705.2739999999999</v>
      </c>
      <c r="J174" s="50">
        <f>ROUND(D174/G174*100-100,2)</f>
        <v>-27.03</v>
      </c>
      <c r="K174" s="50">
        <f t="shared" si="98"/>
        <v>-21.68</v>
      </c>
      <c r="L174" s="50">
        <f t="shared" si="99"/>
        <v>-20.38</v>
      </c>
      <c r="M174" s="1"/>
      <c r="N174" s="1"/>
      <c r="O174" s="85"/>
    </row>
    <row r="175" spans="1:15" x14ac:dyDescent="0.5">
      <c r="A175" s="54"/>
      <c r="B175" s="46" t="s">
        <v>65</v>
      </c>
      <c r="C175" s="30" t="s">
        <v>62</v>
      </c>
      <c r="D175" s="9">
        <v>9663.7459999999992</v>
      </c>
      <c r="E175" s="9">
        <v>9521.5587742418993</v>
      </c>
      <c r="F175" s="9">
        <v>34129</v>
      </c>
      <c r="G175" s="9">
        <v>10963.625</v>
      </c>
      <c r="H175" s="9">
        <v>8901.1232980000004</v>
      </c>
      <c r="I175" s="9">
        <v>31472.696</v>
      </c>
      <c r="J175" s="50">
        <f>ROUND(D175/G175*100-100,2)</f>
        <v>-11.86</v>
      </c>
      <c r="K175" s="50">
        <f t="shared" si="98"/>
        <v>6.97</v>
      </c>
      <c r="L175" s="50">
        <f t="shared" si="99"/>
        <v>8.44</v>
      </c>
      <c r="M175" s="1"/>
      <c r="N175" s="1"/>
      <c r="O175" s="85"/>
    </row>
    <row r="176" spans="1:15" x14ac:dyDescent="0.5">
      <c r="A176" s="54"/>
      <c r="B176" s="46" t="s">
        <v>66</v>
      </c>
      <c r="C176" s="30" t="s">
        <v>7</v>
      </c>
      <c r="D176" s="50" t="s">
        <v>22</v>
      </c>
      <c r="E176" s="9">
        <v>115219.30951162009</v>
      </c>
      <c r="F176" s="9">
        <v>412988</v>
      </c>
      <c r="G176" s="50" t="s">
        <v>22</v>
      </c>
      <c r="H176" s="9">
        <v>115492.579883</v>
      </c>
      <c r="I176" s="9">
        <v>407552.08399999997</v>
      </c>
      <c r="J176" s="50" t="s">
        <v>22</v>
      </c>
      <c r="K176" s="50">
        <f t="shared" si="98"/>
        <v>-0.24</v>
      </c>
      <c r="L176" s="50">
        <f t="shared" si="99"/>
        <v>1.33</v>
      </c>
      <c r="M176" s="1"/>
      <c r="N176" s="1"/>
      <c r="O176" s="85"/>
    </row>
    <row r="177" spans="1:15" x14ac:dyDescent="0.5">
      <c r="A177" s="54"/>
      <c r="B177" s="46" t="s">
        <v>67</v>
      </c>
      <c r="C177" s="30" t="s">
        <v>7</v>
      </c>
      <c r="D177" s="50" t="s">
        <v>22</v>
      </c>
      <c r="E177" s="9">
        <v>15434.898928938901</v>
      </c>
      <c r="F177" s="9">
        <v>55324</v>
      </c>
      <c r="G177" s="50" t="s">
        <v>22</v>
      </c>
      <c r="H177" s="9">
        <v>15062.54183</v>
      </c>
      <c r="I177" s="9">
        <v>53159.269</v>
      </c>
      <c r="J177" s="50" t="s">
        <v>22</v>
      </c>
      <c r="K177" s="50">
        <f t="shared" si="98"/>
        <v>2.4700000000000002</v>
      </c>
      <c r="L177" s="50">
        <f t="shared" si="99"/>
        <v>4.07</v>
      </c>
      <c r="M177" s="1"/>
      <c r="N177" s="1"/>
      <c r="O177" s="85"/>
    </row>
    <row r="178" spans="1:15" x14ac:dyDescent="0.5">
      <c r="A178" s="54"/>
      <c r="B178" s="46" t="s">
        <v>68</v>
      </c>
      <c r="C178" s="30" t="s">
        <v>69</v>
      </c>
      <c r="D178" s="9">
        <v>1335</v>
      </c>
      <c r="E178" s="9">
        <v>1139.6172278937001</v>
      </c>
      <c r="F178" s="9">
        <v>4087</v>
      </c>
      <c r="G178" s="9">
        <v>1537.7570000000001</v>
      </c>
      <c r="H178" s="9">
        <v>1266.5239369999999</v>
      </c>
      <c r="I178" s="9">
        <v>4459.7879999999996</v>
      </c>
      <c r="J178" s="50">
        <f>ROUND(D178/G178*100-100,2)</f>
        <v>-13.19</v>
      </c>
      <c r="K178" s="50">
        <f t="shared" si="98"/>
        <v>-10.02</v>
      </c>
      <c r="L178" s="50">
        <f t="shared" si="99"/>
        <v>-8.36</v>
      </c>
      <c r="M178" s="1"/>
      <c r="N178" s="1"/>
      <c r="O178" s="85"/>
    </row>
    <row r="179" spans="1:15" x14ac:dyDescent="0.5">
      <c r="A179" s="54"/>
      <c r="B179" s="46" t="s">
        <v>70</v>
      </c>
      <c r="C179" s="30" t="s">
        <v>7</v>
      </c>
      <c r="D179" s="50" t="s">
        <v>22</v>
      </c>
      <c r="E179" s="48">
        <f t="shared" ref="E179:F179" si="102">SUM(E180:E183)</f>
        <v>406279.6627079664</v>
      </c>
      <c r="F179" s="48">
        <f t="shared" si="102"/>
        <v>1456141</v>
      </c>
      <c r="G179" s="50" t="s">
        <v>22</v>
      </c>
      <c r="H179" s="48">
        <f t="shared" ref="H179:I179" si="103">SUM(H180:H183)</f>
        <v>389999.27527099987</v>
      </c>
      <c r="I179" s="48">
        <f t="shared" si="103"/>
        <v>1376176.1809999999</v>
      </c>
      <c r="J179" s="50" t="s">
        <v>22</v>
      </c>
      <c r="K179" s="50">
        <f t="shared" si="98"/>
        <v>4.17</v>
      </c>
      <c r="L179" s="50">
        <f t="shared" si="99"/>
        <v>5.81</v>
      </c>
      <c r="M179" s="1"/>
      <c r="N179" s="1"/>
      <c r="O179" s="85"/>
    </row>
    <row r="180" spans="1:15" x14ac:dyDescent="0.5">
      <c r="A180" s="46"/>
      <c r="B180" s="46" t="s">
        <v>71</v>
      </c>
      <c r="C180" s="30" t="s">
        <v>69</v>
      </c>
      <c r="D180" s="9">
        <v>0</v>
      </c>
      <c r="E180" s="9">
        <v>0</v>
      </c>
      <c r="F180" s="9">
        <v>0</v>
      </c>
      <c r="G180" s="82">
        <v>0</v>
      </c>
      <c r="H180" s="82">
        <v>0</v>
      </c>
      <c r="I180" s="82">
        <v>0</v>
      </c>
      <c r="J180" s="50">
        <v>0</v>
      </c>
      <c r="K180" s="50">
        <v>0</v>
      </c>
      <c r="L180" s="50">
        <v>0</v>
      </c>
      <c r="M180" s="1"/>
      <c r="N180" s="1"/>
      <c r="O180" s="85"/>
    </row>
    <row r="181" spans="1:15" x14ac:dyDescent="0.5">
      <c r="A181" s="46"/>
      <c r="B181" s="46" t="s">
        <v>72</v>
      </c>
      <c r="C181" s="30" t="s">
        <v>69</v>
      </c>
      <c r="D181" s="9">
        <v>389662.27289979998</v>
      </c>
      <c r="E181" s="9">
        <v>123388.17790085109</v>
      </c>
      <c r="F181" s="9">
        <v>442355</v>
      </c>
      <c r="G181" s="9">
        <v>346684.57199999999</v>
      </c>
      <c r="H181" s="9">
        <v>102220.031151</v>
      </c>
      <c r="I181" s="9">
        <v>361027.55499999999</v>
      </c>
      <c r="J181" s="50">
        <f t="shared" ref="J181:L182" si="104">ROUND(D181/G181*100-100,2)</f>
        <v>12.4</v>
      </c>
      <c r="K181" s="50">
        <f t="shared" si="104"/>
        <v>20.71</v>
      </c>
      <c r="L181" s="50">
        <f t="shared" si="104"/>
        <v>22.53</v>
      </c>
      <c r="M181" s="1"/>
      <c r="N181" s="1"/>
      <c r="O181" s="85"/>
    </row>
    <row r="182" spans="1:15" x14ac:dyDescent="0.5">
      <c r="A182" s="46"/>
      <c r="B182" s="46" t="s">
        <v>73</v>
      </c>
      <c r="C182" s="30" t="s">
        <v>69</v>
      </c>
      <c r="D182" s="9">
        <v>103346.54900130001</v>
      </c>
      <c r="E182" s="9">
        <v>119324.0599010311</v>
      </c>
      <c r="F182" s="9">
        <v>427759</v>
      </c>
      <c r="G182" s="9">
        <v>79269.403000000006</v>
      </c>
      <c r="H182" s="9">
        <v>88245.072216999906</v>
      </c>
      <c r="I182" s="9">
        <v>311894.65899999999</v>
      </c>
      <c r="J182" s="50">
        <f t="shared" si="104"/>
        <v>30.37</v>
      </c>
      <c r="K182" s="50">
        <f t="shared" si="104"/>
        <v>35.22</v>
      </c>
      <c r="L182" s="50">
        <f t="shared" si="104"/>
        <v>37.15</v>
      </c>
      <c r="M182" s="1"/>
      <c r="N182" s="1"/>
      <c r="O182" s="85"/>
    </row>
    <row r="183" spans="1:15" x14ac:dyDescent="0.5">
      <c r="A183" s="46"/>
      <c r="B183" s="46" t="s">
        <v>74</v>
      </c>
      <c r="C183" s="30" t="s">
        <v>7</v>
      </c>
      <c r="D183" s="50" t="s">
        <v>22</v>
      </c>
      <c r="E183" s="9">
        <v>163567.4249060842</v>
      </c>
      <c r="F183" s="9">
        <v>586027</v>
      </c>
      <c r="G183" s="50" t="s">
        <v>22</v>
      </c>
      <c r="H183" s="9">
        <v>199534.17190300001</v>
      </c>
      <c r="I183" s="9">
        <v>703253.96699999995</v>
      </c>
      <c r="J183" s="50" t="s">
        <v>22</v>
      </c>
      <c r="K183" s="50">
        <f t="shared" ref="K183:L187" si="105">ROUND(E183/H183*100-100,2)</f>
        <v>-18.03</v>
      </c>
      <c r="L183" s="50">
        <f t="shared" si="105"/>
        <v>-16.670000000000002</v>
      </c>
      <c r="M183" s="1"/>
      <c r="N183" s="1"/>
      <c r="O183" s="85"/>
    </row>
    <row r="184" spans="1:15" x14ac:dyDescent="0.5">
      <c r="A184" s="54"/>
      <c r="B184" s="46" t="s">
        <v>75</v>
      </c>
      <c r="C184" s="30" t="s">
        <v>7</v>
      </c>
      <c r="D184" s="50" t="s">
        <v>22</v>
      </c>
      <c r="E184" s="48">
        <f t="shared" ref="E184:F184" si="106">SUM(E185:E192)</f>
        <v>104648.07286254471</v>
      </c>
      <c r="F184" s="48">
        <f t="shared" si="106"/>
        <v>374991</v>
      </c>
      <c r="G184" s="50" t="s">
        <v>22</v>
      </c>
      <c r="H184" s="48">
        <f>SUM(H185:H192)</f>
        <v>90616.85826400001</v>
      </c>
      <c r="I184" s="48">
        <f>SUM(I185:I192)</f>
        <v>320090.136</v>
      </c>
      <c r="J184" s="50" t="s">
        <v>22</v>
      </c>
      <c r="K184" s="50">
        <f t="shared" si="105"/>
        <v>15.48</v>
      </c>
      <c r="L184" s="50">
        <f t="shared" si="105"/>
        <v>17.149999999999999</v>
      </c>
      <c r="M184" s="1"/>
      <c r="N184" s="1"/>
      <c r="O184" s="85"/>
    </row>
    <row r="185" spans="1:15" x14ac:dyDescent="0.5">
      <c r="A185" s="46"/>
      <c r="B185" s="46" t="s">
        <v>76</v>
      </c>
      <c r="C185" s="30" t="s">
        <v>77</v>
      </c>
      <c r="D185" s="9">
        <v>1278</v>
      </c>
      <c r="E185" s="9">
        <v>7413.2202529815004</v>
      </c>
      <c r="F185" s="9">
        <v>26540</v>
      </c>
      <c r="G185" s="9">
        <v>1678.5160000000001</v>
      </c>
      <c r="H185" s="9">
        <v>7589.2616950000001</v>
      </c>
      <c r="I185" s="9">
        <v>26899.706999999999</v>
      </c>
      <c r="J185" s="50">
        <f>ROUND(D185/G185*100-100,2)</f>
        <v>-23.86</v>
      </c>
      <c r="K185" s="50">
        <f t="shared" si="105"/>
        <v>-2.3199999999999998</v>
      </c>
      <c r="L185" s="50">
        <f t="shared" si="105"/>
        <v>-1.34</v>
      </c>
      <c r="M185" s="1"/>
      <c r="N185" s="1"/>
      <c r="O185" s="85"/>
    </row>
    <row r="186" spans="1:15" x14ac:dyDescent="0.5">
      <c r="A186" s="46"/>
      <c r="B186" s="46" t="s">
        <v>78</v>
      </c>
      <c r="C186" s="30" t="s">
        <v>7</v>
      </c>
      <c r="D186" s="50" t="s">
        <v>22</v>
      </c>
      <c r="E186" s="9">
        <v>8747.3116982757001</v>
      </c>
      <c r="F186" s="9">
        <v>31318</v>
      </c>
      <c r="G186" s="50" t="s">
        <v>22</v>
      </c>
      <c r="H186" s="9">
        <v>6900.8515930000003</v>
      </c>
      <c r="I186" s="9">
        <v>24430.363000000001</v>
      </c>
      <c r="J186" s="50" t="s">
        <v>22</v>
      </c>
      <c r="K186" s="50">
        <f t="shared" si="105"/>
        <v>26.76</v>
      </c>
      <c r="L186" s="50">
        <f t="shared" si="105"/>
        <v>28.19</v>
      </c>
      <c r="M186" s="1"/>
      <c r="N186" s="1"/>
      <c r="O186" s="85"/>
    </row>
    <row r="187" spans="1:15" x14ac:dyDescent="0.5">
      <c r="B187" s="46" t="s">
        <v>79</v>
      </c>
      <c r="C187" s="30" t="s">
        <v>7</v>
      </c>
      <c r="D187" s="50" t="s">
        <v>22</v>
      </c>
      <c r="E187" s="9">
        <v>16613.313745577001</v>
      </c>
      <c r="F187" s="9">
        <v>59568</v>
      </c>
      <c r="G187" s="50" t="s">
        <v>22</v>
      </c>
      <c r="H187" s="9">
        <v>13049.311089999999</v>
      </c>
      <c r="I187" s="9">
        <v>45976.758000000002</v>
      </c>
      <c r="J187" s="50" t="s">
        <v>22</v>
      </c>
      <c r="K187" s="50">
        <f t="shared" si="105"/>
        <v>27.31</v>
      </c>
      <c r="L187" s="50">
        <f t="shared" si="105"/>
        <v>29.56</v>
      </c>
      <c r="M187" s="1"/>
      <c r="N187" s="1"/>
      <c r="O187" s="85"/>
    </row>
    <row r="188" spans="1:15" x14ac:dyDescent="0.5">
      <c r="B188" s="46" t="s">
        <v>80</v>
      </c>
      <c r="C188" s="52"/>
      <c r="D188" s="9"/>
      <c r="E188" s="82"/>
      <c r="F188" s="82"/>
      <c r="G188" s="9"/>
      <c r="H188" s="82"/>
      <c r="I188" s="82"/>
      <c r="J188" s="50"/>
      <c r="K188" s="50"/>
      <c r="L188" s="50"/>
      <c r="M188" s="1"/>
      <c r="N188" s="1"/>
      <c r="O188" s="85"/>
    </row>
    <row r="189" spans="1:15" x14ac:dyDescent="0.5">
      <c r="B189" s="46" t="s">
        <v>81</v>
      </c>
      <c r="C189" s="30" t="s">
        <v>7</v>
      </c>
      <c r="D189" s="50" t="s">
        <v>22</v>
      </c>
      <c r="E189" s="82">
        <v>15526.426483950001</v>
      </c>
      <c r="F189" s="82">
        <v>55666</v>
      </c>
      <c r="G189" s="50" t="s">
        <v>22</v>
      </c>
      <c r="H189" s="82">
        <v>12639.668884000001</v>
      </c>
      <c r="I189" s="82">
        <v>44709.868000000002</v>
      </c>
      <c r="J189" s="50" t="s">
        <v>22</v>
      </c>
      <c r="K189" s="50">
        <f t="shared" ref="K189:K199" si="107">ROUND(E189/H189*100-100,2)</f>
        <v>22.84</v>
      </c>
      <c r="L189" s="50">
        <f t="shared" ref="L189:L199" si="108">ROUND(F189/I189*100-100,2)</f>
        <v>24.5</v>
      </c>
      <c r="M189" s="1"/>
      <c r="N189" s="1"/>
      <c r="O189" s="85"/>
    </row>
    <row r="190" spans="1:15" x14ac:dyDescent="0.5">
      <c r="B190" s="46" t="s">
        <v>82</v>
      </c>
      <c r="C190" s="30" t="s">
        <v>7</v>
      </c>
      <c r="D190" s="50" t="s">
        <v>22</v>
      </c>
      <c r="E190" s="9">
        <v>5800.8454036537005</v>
      </c>
      <c r="F190" s="9">
        <v>20785</v>
      </c>
      <c r="G190" s="50" t="s">
        <v>22</v>
      </c>
      <c r="H190" s="9">
        <v>6181.6248079999996</v>
      </c>
      <c r="I190" s="9">
        <v>21863.328000000001</v>
      </c>
      <c r="J190" s="50" t="s">
        <v>22</v>
      </c>
      <c r="K190" s="50">
        <f t="shared" si="107"/>
        <v>-6.16</v>
      </c>
      <c r="L190" s="50">
        <f t="shared" si="108"/>
        <v>-4.93</v>
      </c>
      <c r="M190" s="1"/>
      <c r="N190" s="1"/>
      <c r="O190" s="85"/>
    </row>
    <row r="191" spans="1:15" x14ac:dyDescent="0.5">
      <c r="B191" s="46" t="s">
        <v>115</v>
      </c>
      <c r="C191" s="30" t="s">
        <v>77</v>
      </c>
      <c r="D191" s="9">
        <v>16965</v>
      </c>
      <c r="E191" s="9">
        <v>27065.7477286135</v>
      </c>
      <c r="F191" s="9">
        <v>96985</v>
      </c>
      <c r="G191" s="10">
        <v>15115.064</v>
      </c>
      <c r="H191" s="10">
        <v>23158.41203</v>
      </c>
      <c r="I191" s="10">
        <v>81727.97</v>
      </c>
      <c r="J191" s="50">
        <f>ROUND(D191/G191*100-100,2)</f>
        <v>12.24</v>
      </c>
      <c r="K191" s="50">
        <f t="shared" si="107"/>
        <v>16.87</v>
      </c>
      <c r="L191" s="50">
        <f t="shared" si="108"/>
        <v>18.670000000000002</v>
      </c>
      <c r="M191" s="1"/>
      <c r="N191" s="1"/>
      <c r="O191" s="85"/>
    </row>
    <row r="192" spans="1:15" x14ac:dyDescent="0.5">
      <c r="B192" s="46" t="s">
        <v>116</v>
      </c>
      <c r="C192" s="30" t="s">
        <v>7</v>
      </c>
      <c r="D192" s="50" t="s">
        <v>22</v>
      </c>
      <c r="E192" s="9">
        <v>23481.207549493301</v>
      </c>
      <c r="F192" s="9">
        <v>84129</v>
      </c>
      <c r="G192" s="50" t="s">
        <v>22</v>
      </c>
      <c r="H192" s="9">
        <v>21097.728164</v>
      </c>
      <c r="I192" s="9">
        <v>74482.142000000007</v>
      </c>
      <c r="J192" s="50" t="s">
        <v>22</v>
      </c>
      <c r="K192" s="50">
        <f t="shared" si="107"/>
        <v>11.3</v>
      </c>
      <c r="L192" s="50">
        <f t="shared" si="108"/>
        <v>12.95</v>
      </c>
      <c r="M192" s="1"/>
      <c r="N192" s="1"/>
      <c r="O192" s="85"/>
    </row>
    <row r="193" spans="1:18" x14ac:dyDescent="0.5">
      <c r="A193" s="54"/>
      <c r="B193" s="46" t="s">
        <v>83</v>
      </c>
      <c r="C193" s="30" t="s">
        <v>113</v>
      </c>
      <c r="D193" s="9">
        <v>889.78714630000002</v>
      </c>
      <c r="E193" s="9">
        <v>1616.4076004705</v>
      </c>
      <c r="F193" s="9">
        <v>5789</v>
      </c>
      <c r="G193" s="9">
        <v>1066.625</v>
      </c>
      <c r="H193" s="9">
        <v>1697.3413989999999</v>
      </c>
      <c r="I193" s="9">
        <v>6000.98</v>
      </c>
      <c r="J193" s="50">
        <f>ROUND(D193/G193*100-100,2)</f>
        <v>-16.579999999999998</v>
      </c>
      <c r="K193" s="50">
        <f t="shared" si="107"/>
        <v>-4.7699999999999996</v>
      </c>
      <c r="L193" s="50">
        <f t="shared" si="108"/>
        <v>-3.53</v>
      </c>
      <c r="M193" s="1"/>
      <c r="N193" s="1"/>
      <c r="O193" s="85"/>
    </row>
    <row r="194" spans="1:18" x14ac:dyDescent="0.5">
      <c r="A194" s="54"/>
      <c r="B194" s="46" t="s">
        <v>84</v>
      </c>
      <c r="C194" s="30" t="s">
        <v>7</v>
      </c>
      <c r="D194" s="50" t="s">
        <v>22</v>
      </c>
      <c r="E194" s="9">
        <v>3376.7832361843998</v>
      </c>
      <c r="F194" s="9">
        <v>12120</v>
      </c>
      <c r="G194" s="50" t="s">
        <v>22</v>
      </c>
      <c r="H194" s="9">
        <v>2312.3459280000002</v>
      </c>
      <c r="I194" s="9">
        <v>8108.8950000000004</v>
      </c>
      <c r="J194" s="50" t="s">
        <v>22</v>
      </c>
      <c r="K194" s="50">
        <f t="shared" si="107"/>
        <v>46.03</v>
      </c>
      <c r="L194" s="50">
        <f t="shared" si="108"/>
        <v>49.47</v>
      </c>
      <c r="M194" s="1"/>
      <c r="N194" s="1"/>
      <c r="O194" s="85"/>
    </row>
    <row r="195" spans="1:18" x14ac:dyDescent="0.5">
      <c r="A195" s="54"/>
      <c r="B195" s="46" t="s">
        <v>85</v>
      </c>
      <c r="C195" s="30" t="s">
        <v>77</v>
      </c>
      <c r="D195" s="9">
        <v>736</v>
      </c>
      <c r="E195" s="9">
        <v>1853.7948757171998</v>
      </c>
      <c r="F195" s="9">
        <v>6644</v>
      </c>
      <c r="G195" s="9">
        <v>1760.2180000000001</v>
      </c>
      <c r="H195" s="9">
        <v>2110.5606939999998</v>
      </c>
      <c r="I195" s="9">
        <v>7422.8739999999998</v>
      </c>
      <c r="J195" s="50">
        <f t="shared" ref="J195:J196" si="109">ROUND(D195/G195*100-100,2)</f>
        <v>-58.19</v>
      </c>
      <c r="K195" s="50">
        <f t="shared" si="107"/>
        <v>-12.17</v>
      </c>
      <c r="L195" s="50">
        <f t="shared" si="108"/>
        <v>-10.49</v>
      </c>
      <c r="M195" s="1"/>
      <c r="N195" s="1"/>
      <c r="O195" s="85"/>
    </row>
    <row r="196" spans="1:18" x14ac:dyDescent="0.5">
      <c r="A196" s="54"/>
      <c r="B196" s="46" t="s">
        <v>86</v>
      </c>
      <c r="C196" s="30" t="s">
        <v>69</v>
      </c>
      <c r="D196" s="9">
        <v>77859.154999999999</v>
      </c>
      <c r="E196" s="9">
        <v>3051.0271959000002</v>
      </c>
      <c r="F196" s="9">
        <v>10954</v>
      </c>
      <c r="G196" s="9">
        <v>174500.27</v>
      </c>
      <c r="H196" s="9">
        <v>8579.2566310000002</v>
      </c>
      <c r="I196" s="9">
        <v>30580.605</v>
      </c>
      <c r="J196" s="50">
        <f t="shared" si="109"/>
        <v>-55.38</v>
      </c>
      <c r="K196" s="50">
        <f t="shared" si="107"/>
        <v>-64.44</v>
      </c>
      <c r="L196" s="50">
        <f t="shared" si="108"/>
        <v>-64.180000000000007</v>
      </c>
      <c r="M196" s="1"/>
      <c r="N196" s="1"/>
      <c r="O196" s="85"/>
    </row>
    <row r="197" spans="1:18" x14ac:dyDescent="0.5">
      <c r="A197" s="54"/>
      <c r="B197" s="46" t="s">
        <v>87</v>
      </c>
      <c r="C197" s="30" t="s">
        <v>7</v>
      </c>
      <c r="D197" s="50" t="s">
        <v>22</v>
      </c>
      <c r="E197" s="9">
        <v>114</v>
      </c>
      <c r="F197" s="9">
        <v>409</v>
      </c>
      <c r="G197" s="50" t="s">
        <v>22</v>
      </c>
      <c r="H197" s="9">
        <v>58.203417999999999</v>
      </c>
      <c r="I197" s="9">
        <v>198.79400000000001</v>
      </c>
      <c r="J197" s="50" t="s">
        <v>22</v>
      </c>
      <c r="K197" s="50">
        <f t="shared" si="107"/>
        <v>95.86</v>
      </c>
      <c r="L197" s="50">
        <f t="shared" si="108"/>
        <v>105.74</v>
      </c>
      <c r="M197" s="1"/>
      <c r="N197" s="1"/>
      <c r="O197" s="85"/>
    </row>
    <row r="198" spans="1:18" x14ac:dyDescent="0.5">
      <c r="A198" s="54"/>
      <c r="B198" s="46" t="s">
        <v>88</v>
      </c>
      <c r="C198" s="30" t="s">
        <v>69</v>
      </c>
      <c r="D198" s="9">
        <v>8017977.5879999995</v>
      </c>
      <c r="E198" s="9">
        <v>80333.153978279093</v>
      </c>
      <c r="F198" s="9">
        <v>287946</v>
      </c>
      <c r="G198" s="9">
        <v>6183181</v>
      </c>
      <c r="H198" s="9">
        <v>67191.744107999999</v>
      </c>
      <c r="I198" s="9">
        <v>236796.79999999999</v>
      </c>
      <c r="J198" s="50">
        <f t="shared" ref="J198:J199" si="110">ROUND(D198/G198*100-100,2)</f>
        <v>29.67</v>
      </c>
      <c r="K198" s="50">
        <f t="shared" si="107"/>
        <v>19.559999999999999</v>
      </c>
      <c r="L198" s="50">
        <f t="shared" si="108"/>
        <v>21.6</v>
      </c>
      <c r="M198" s="1"/>
      <c r="N198" s="1"/>
      <c r="O198" s="85"/>
    </row>
    <row r="199" spans="1:18" x14ac:dyDescent="0.5">
      <c r="A199" s="54"/>
      <c r="B199" s="46" t="s">
        <v>89</v>
      </c>
      <c r="C199" s="30" t="s">
        <v>69</v>
      </c>
      <c r="D199" s="9">
        <v>16872.825499999999</v>
      </c>
      <c r="E199" s="9">
        <v>8364.405519981101</v>
      </c>
      <c r="F199" s="9">
        <v>29996</v>
      </c>
      <c r="G199" s="9">
        <v>29364</v>
      </c>
      <c r="H199" s="9">
        <v>13151.813235</v>
      </c>
      <c r="I199" s="9">
        <v>46389.63</v>
      </c>
      <c r="J199" s="50">
        <f t="shared" si="110"/>
        <v>-42.54</v>
      </c>
      <c r="K199" s="50">
        <f t="shared" si="107"/>
        <v>-36.4</v>
      </c>
      <c r="L199" s="50">
        <f t="shared" si="108"/>
        <v>-35.340000000000003</v>
      </c>
      <c r="M199" s="1"/>
      <c r="N199" s="1"/>
      <c r="O199" s="85"/>
    </row>
    <row r="200" spans="1:18" x14ac:dyDescent="0.5">
      <c r="C200" s="52"/>
      <c r="D200" s="9"/>
      <c r="E200" s="9"/>
      <c r="F200" s="9"/>
      <c r="G200" s="9"/>
      <c r="H200" s="9"/>
      <c r="I200" s="9"/>
      <c r="J200" s="50"/>
      <c r="K200" s="50"/>
      <c r="L200" s="50"/>
      <c r="M200" s="83"/>
      <c r="N200" s="85"/>
      <c r="O200" s="85"/>
    </row>
    <row r="201" spans="1:18" x14ac:dyDescent="0.5">
      <c r="A201" s="46"/>
      <c r="B201" s="46" t="s">
        <v>90</v>
      </c>
      <c r="C201" s="30"/>
      <c r="D201" s="9"/>
      <c r="E201" s="48">
        <f t="shared" ref="E201:F201" si="111">E112-SUM(E114,E130,E145,E151)</f>
        <v>578026.81050619762</v>
      </c>
      <c r="F201" s="48">
        <f t="shared" si="111"/>
        <v>2072049</v>
      </c>
      <c r="G201" s="9"/>
      <c r="H201" s="48">
        <f t="shared" ref="H201:I201" si="112">H112-SUM(H114,H130,H145,H151)</f>
        <v>577953.36401199829</v>
      </c>
      <c r="I201" s="48">
        <f t="shared" si="112"/>
        <v>2040525.0519999973</v>
      </c>
      <c r="J201" s="50"/>
      <c r="K201" s="50">
        <f>ROUND(E201/H201*100-100,2)</f>
        <v>0.01</v>
      </c>
      <c r="L201" s="50">
        <f>ROUND(F201/I201*100-100,2)</f>
        <v>1.54</v>
      </c>
      <c r="M201" s="83"/>
      <c r="N201" s="85"/>
      <c r="O201" s="85"/>
    </row>
    <row r="202" spans="1:18" x14ac:dyDescent="0.5">
      <c r="A202" s="58"/>
      <c r="B202" s="59"/>
      <c r="C202" s="59"/>
      <c r="D202" s="59"/>
      <c r="E202" s="59"/>
      <c r="F202" s="61"/>
      <c r="G202" s="59"/>
      <c r="H202" s="59"/>
      <c r="I202" s="59"/>
      <c r="J202" s="59"/>
      <c r="K202" s="59"/>
      <c r="L202" s="59"/>
    </row>
    <row r="203" spans="1:18" x14ac:dyDescent="0.5">
      <c r="A203" s="12" t="s">
        <v>106</v>
      </c>
    </row>
    <row r="204" spans="1:18" x14ac:dyDescent="0.5">
      <c r="D204" s="46"/>
      <c r="E204" s="13"/>
      <c r="G204" s="46"/>
      <c r="H204" s="13"/>
      <c r="I204" s="13"/>
      <c r="K204" s="13"/>
      <c r="O204" s="15"/>
    </row>
    <row r="205" spans="1:18" x14ac:dyDescent="0.5">
      <c r="A205" s="46"/>
      <c r="E205" s="13"/>
      <c r="H205" s="13"/>
      <c r="K205" s="13"/>
    </row>
    <row r="206" spans="1:18" x14ac:dyDescent="0.5">
      <c r="A206" s="46"/>
      <c r="C206" s="46"/>
      <c r="D206" s="46"/>
      <c r="E206" s="13"/>
      <c r="G206" s="46"/>
      <c r="H206" s="13"/>
      <c r="J206" s="46"/>
      <c r="K206" s="13"/>
      <c r="M206" s="46"/>
      <c r="N206" s="15"/>
      <c r="R206" s="46"/>
    </row>
    <row r="207" spans="1:18" x14ac:dyDescent="0.5">
      <c r="A207" s="46"/>
      <c r="B207" s="46"/>
      <c r="C207" s="46"/>
      <c r="D207" s="46"/>
      <c r="E207" s="13"/>
      <c r="H207" s="13"/>
      <c r="I207" s="13"/>
      <c r="K207" s="13"/>
      <c r="M207" s="46"/>
      <c r="P207" s="46"/>
    </row>
    <row r="208" spans="1:18" x14ac:dyDescent="0.5">
      <c r="A208" s="46"/>
      <c r="B208" s="46"/>
      <c r="C208" s="46"/>
      <c r="D208" s="46"/>
      <c r="E208" s="91"/>
      <c r="F208" s="91"/>
      <c r="G208" s="46"/>
      <c r="H208" s="91"/>
      <c r="I208" s="46"/>
      <c r="J208" s="46"/>
      <c r="K208" s="91"/>
      <c r="L208" s="46"/>
      <c r="M208" s="46"/>
    </row>
    <row r="209" spans="5:15" x14ac:dyDescent="0.5">
      <c r="E209" s="13"/>
      <c r="F209" s="13"/>
      <c r="N209" s="12"/>
      <c r="O209" s="12"/>
    </row>
    <row r="210" spans="5:15" x14ac:dyDescent="0.5">
      <c r="N210" s="12"/>
      <c r="O210" s="12"/>
    </row>
    <row r="211" spans="5:15" x14ac:dyDescent="0.5">
      <c r="N211" s="12"/>
      <c r="O211" s="12"/>
    </row>
    <row r="212" spans="5:15" x14ac:dyDescent="0.5">
      <c r="N212" s="12"/>
      <c r="O212" s="12"/>
    </row>
    <row r="213" spans="5:15" x14ac:dyDescent="0.5">
      <c r="N213" s="12"/>
      <c r="O213" s="12"/>
    </row>
    <row r="214" spans="5:15" x14ac:dyDescent="0.5">
      <c r="N214" s="12"/>
      <c r="O214" s="12"/>
    </row>
    <row r="215" spans="5:15" x14ac:dyDescent="0.5">
      <c r="N215" s="12"/>
      <c r="O215" s="12"/>
    </row>
    <row r="216" spans="5:15" x14ac:dyDescent="0.5">
      <c r="N216" s="12"/>
      <c r="O216" s="12"/>
    </row>
    <row r="217" spans="5:15" x14ac:dyDescent="0.5">
      <c r="N217" s="12"/>
      <c r="O217" s="12"/>
    </row>
    <row r="218" spans="5:15" x14ac:dyDescent="0.5">
      <c r="N218" s="12"/>
      <c r="O218" s="12"/>
    </row>
    <row r="219" spans="5:15" x14ac:dyDescent="0.5">
      <c r="N219" s="12"/>
      <c r="O219" s="12"/>
    </row>
    <row r="220" spans="5:15" x14ac:dyDescent="0.5">
      <c r="N220" s="12"/>
      <c r="O220" s="12"/>
    </row>
    <row r="221" spans="5:15" x14ac:dyDescent="0.5">
      <c r="N221" s="12"/>
      <c r="O221" s="12"/>
    </row>
    <row r="222" spans="5:15" x14ac:dyDescent="0.5">
      <c r="N222" s="12"/>
      <c r="O222" s="12"/>
    </row>
    <row r="223" spans="5:15" x14ac:dyDescent="0.5">
      <c r="N223" s="12"/>
      <c r="O223" s="12"/>
    </row>
    <row r="224" spans="5:15" x14ac:dyDescent="0.5">
      <c r="N224" s="12"/>
      <c r="O224" s="12"/>
    </row>
    <row r="225" spans="1:18" x14ac:dyDescent="0.5">
      <c r="N225" s="12"/>
      <c r="O225" s="12"/>
    </row>
    <row r="226" spans="1:18" x14ac:dyDescent="0.5">
      <c r="A226" s="46"/>
      <c r="B226" s="46"/>
      <c r="C226" s="90"/>
      <c r="D226" s="54"/>
      <c r="E226" s="13"/>
      <c r="F226" s="54"/>
      <c r="G226" s="54"/>
      <c r="H226" s="13"/>
      <c r="I226" s="54"/>
      <c r="J226" s="54"/>
      <c r="K226" s="13"/>
      <c r="L226" s="54"/>
      <c r="M226" s="71"/>
      <c r="P226" s="71"/>
      <c r="Q226" s="71"/>
      <c r="R226" s="71"/>
    </row>
    <row r="227" spans="1:18" x14ac:dyDescent="0.5">
      <c r="A227" s="46"/>
      <c r="B227" s="46"/>
      <c r="C227" s="90"/>
      <c r="D227" s="92"/>
      <c r="E227" s="13"/>
      <c r="F227" s="54"/>
      <c r="G227" s="92"/>
      <c r="H227" s="13"/>
      <c r="I227" s="54"/>
      <c r="J227" s="92"/>
      <c r="K227" s="13"/>
      <c r="L227" s="54"/>
      <c r="M227" s="92"/>
      <c r="P227" s="92"/>
      <c r="Q227" s="71"/>
      <c r="R227" s="71"/>
    </row>
    <row r="228" spans="1:18" x14ac:dyDescent="0.5">
      <c r="A228" s="46"/>
      <c r="B228" s="46"/>
      <c r="C228" s="90"/>
      <c r="D228" s="92"/>
      <c r="E228" s="13"/>
      <c r="F228" s="54"/>
      <c r="G228" s="92"/>
      <c r="H228" s="13"/>
      <c r="I228" s="54"/>
      <c r="J228" s="92"/>
      <c r="K228" s="13"/>
      <c r="L228" s="54"/>
      <c r="M228" s="92"/>
      <c r="P228" s="92"/>
      <c r="Q228" s="71"/>
      <c r="R228" s="71"/>
    </row>
    <row r="229" spans="1:18" x14ac:dyDescent="0.5">
      <c r="A229" s="46"/>
      <c r="B229" s="46"/>
      <c r="C229" s="90"/>
      <c r="D229" s="92"/>
      <c r="E229" s="13"/>
      <c r="F229" s="54"/>
      <c r="G229" s="92"/>
      <c r="H229" s="13"/>
      <c r="I229" s="54"/>
      <c r="J229" s="92"/>
      <c r="K229" s="13"/>
      <c r="L229" s="54"/>
      <c r="M229" s="92"/>
      <c r="P229" s="92"/>
      <c r="Q229" s="71"/>
      <c r="R229" s="71"/>
    </row>
    <row r="230" spans="1:18" x14ac:dyDescent="0.5">
      <c r="A230" s="46"/>
      <c r="B230" s="46"/>
      <c r="C230" s="90"/>
      <c r="D230" s="92"/>
      <c r="E230" s="13"/>
      <c r="F230" s="54"/>
      <c r="G230" s="92"/>
      <c r="H230" s="13"/>
      <c r="I230" s="54"/>
      <c r="J230" s="92"/>
      <c r="K230" s="13"/>
      <c r="L230" s="54"/>
      <c r="M230" s="92"/>
      <c r="P230" s="92"/>
      <c r="Q230" s="71"/>
      <c r="R230" s="71"/>
    </row>
    <row r="231" spans="1:18" x14ac:dyDescent="0.5">
      <c r="A231" s="46"/>
      <c r="B231" s="46"/>
      <c r="C231" s="90"/>
      <c r="D231" s="92"/>
      <c r="E231" s="13"/>
      <c r="F231" s="54"/>
      <c r="G231" s="92"/>
      <c r="H231" s="13"/>
      <c r="I231" s="54"/>
      <c r="J231" s="92"/>
      <c r="K231" s="13"/>
      <c r="L231" s="54"/>
      <c r="M231" s="92"/>
      <c r="P231" s="92"/>
      <c r="Q231" s="71"/>
      <c r="R231" s="71"/>
    </row>
    <row r="232" spans="1:18" x14ac:dyDescent="0.5">
      <c r="A232" s="46"/>
      <c r="B232" s="46"/>
      <c r="C232" s="90"/>
      <c r="D232" s="92"/>
      <c r="E232" s="13"/>
      <c r="F232" s="54"/>
      <c r="G232" s="92"/>
      <c r="H232" s="13"/>
      <c r="I232" s="54"/>
      <c r="J232" s="92"/>
      <c r="K232" s="13"/>
      <c r="L232" s="54"/>
      <c r="M232" s="92"/>
      <c r="P232" s="92"/>
      <c r="Q232" s="71"/>
      <c r="R232" s="71"/>
    </row>
    <row r="233" spans="1:18" x14ac:dyDescent="0.5">
      <c r="A233" s="46"/>
      <c r="B233" s="46"/>
      <c r="C233" s="90"/>
      <c r="D233" s="92"/>
      <c r="E233" s="13"/>
      <c r="F233" s="54"/>
      <c r="G233" s="92"/>
      <c r="H233" s="13"/>
      <c r="I233" s="54"/>
      <c r="J233" s="92"/>
      <c r="K233" s="13"/>
      <c r="L233" s="54"/>
      <c r="M233" s="92"/>
      <c r="P233" s="92"/>
      <c r="Q233" s="71"/>
      <c r="R233" s="71"/>
    </row>
    <row r="234" spans="1:18" x14ac:dyDescent="0.5">
      <c r="A234" s="46"/>
      <c r="B234" s="46"/>
      <c r="C234" s="90"/>
      <c r="D234" s="92"/>
      <c r="E234" s="13"/>
      <c r="F234" s="54"/>
      <c r="G234" s="92"/>
      <c r="H234" s="13"/>
      <c r="I234" s="54"/>
      <c r="J234" s="92"/>
      <c r="K234" s="13"/>
      <c r="L234" s="54"/>
      <c r="M234" s="92"/>
      <c r="P234" s="92"/>
      <c r="Q234" s="71"/>
      <c r="R234" s="71"/>
    </row>
    <row r="235" spans="1:18" x14ac:dyDescent="0.5">
      <c r="A235" s="46"/>
      <c r="B235" s="46"/>
      <c r="C235" s="90"/>
      <c r="D235" s="92"/>
      <c r="E235" s="13"/>
      <c r="F235" s="54"/>
      <c r="G235" s="92"/>
      <c r="H235" s="13"/>
      <c r="I235" s="54"/>
      <c r="J235" s="92"/>
      <c r="K235" s="13"/>
      <c r="L235" s="54"/>
      <c r="M235" s="92"/>
      <c r="P235" s="92"/>
      <c r="Q235" s="71"/>
      <c r="R235" s="71"/>
    </row>
    <row r="236" spans="1:18" x14ac:dyDescent="0.5">
      <c r="A236" s="46"/>
      <c r="B236" s="46"/>
      <c r="C236" s="90"/>
      <c r="D236" s="92"/>
      <c r="E236" s="13"/>
      <c r="F236" s="54"/>
      <c r="G236" s="92"/>
      <c r="H236" s="13"/>
      <c r="I236" s="54"/>
      <c r="J236" s="92"/>
      <c r="K236" s="13"/>
      <c r="L236" s="54"/>
      <c r="M236" s="92"/>
      <c r="P236" s="92"/>
      <c r="Q236" s="71"/>
      <c r="R236" s="71"/>
    </row>
    <row r="237" spans="1:18" x14ac:dyDescent="0.5">
      <c r="B237" s="46"/>
      <c r="C237" s="90"/>
      <c r="D237" s="92"/>
      <c r="E237" s="13"/>
      <c r="F237" s="54"/>
      <c r="G237" s="92"/>
      <c r="H237" s="13"/>
      <c r="I237" s="54"/>
      <c r="J237" s="92"/>
      <c r="K237" s="13"/>
      <c r="L237" s="54"/>
      <c r="M237" s="92"/>
      <c r="P237" s="92"/>
      <c r="Q237" s="71"/>
      <c r="R237" s="71"/>
    </row>
    <row r="238" spans="1:18" x14ac:dyDescent="0.5">
      <c r="B238" s="46"/>
      <c r="C238" s="90"/>
      <c r="D238" s="92"/>
      <c r="E238" s="13"/>
      <c r="F238" s="54"/>
      <c r="G238" s="92"/>
      <c r="H238" s="13"/>
      <c r="I238" s="54"/>
      <c r="J238" s="92"/>
      <c r="K238" s="13"/>
      <c r="L238" s="54"/>
      <c r="M238" s="92"/>
      <c r="P238" s="92"/>
      <c r="Q238" s="71"/>
      <c r="R238" s="71"/>
    </row>
    <row r="239" spans="1:18" x14ac:dyDescent="0.5">
      <c r="B239" s="46"/>
      <c r="C239" s="90"/>
      <c r="D239" s="92"/>
      <c r="E239" s="13"/>
      <c r="F239" s="54"/>
      <c r="G239" s="92"/>
      <c r="H239" s="13"/>
      <c r="I239" s="54"/>
      <c r="J239" s="92"/>
      <c r="K239" s="13"/>
      <c r="L239" s="54"/>
      <c r="M239" s="92"/>
      <c r="P239" s="92"/>
      <c r="Q239" s="71"/>
      <c r="R239" s="71"/>
    </row>
    <row r="240" spans="1:18" x14ac:dyDescent="0.5">
      <c r="B240" s="46"/>
      <c r="C240" s="90"/>
      <c r="D240" s="92"/>
      <c r="E240" s="13"/>
      <c r="F240" s="54"/>
      <c r="G240" s="92"/>
      <c r="H240" s="13"/>
      <c r="I240" s="54"/>
      <c r="J240" s="92"/>
      <c r="K240" s="13"/>
      <c r="L240" s="54"/>
      <c r="M240" s="92"/>
      <c r="P240" s="92"/>
      <c r="Q240" s="71"/>
      <c r="R240" s="71"/>
    </row>
    <row r="241" spans="1:18" x14ac:dyDescent="0.5">
      <c r="B241" s="46"/>
      <c r="C241" s="90"/>
      <c r="D241" s="92"/>
      <c r="E241" s="13"/>
      <c r="F241" s="54"/>
      <c r="G241" s="92"/>
      <c r="H241" s="13"/>
      <c r="I241" s="54"/>
      <c r="J241" s="92"/>
      <c r="K241" s="13"/>
      <c r="L241" s="54"/>
      <c r="M241" s="92"/>
      <c r="P241" s="92"/>
      <c r="Q241" s="71"/>
      <c r="R241" s="71"/>
    </row>
    <row r="242" spans="1:18" x14ac:dyDescent="0.5">
      <c r="B242" s="46"/>
      <c r="C242" s="90"/>
      <c r="D242" s="92"/>
      <c r="E242" s="13"/>
      <c r="F242" s="54"/>
      <c r="G242" s="92"/>
      <c r="H242" s="13"/>
      <c r="I242" s="54"/>
      <c r="J242" s="92"/>
      <c r="K242" s="13"/>
      <c r="L242" s="54"/>
      <c r="M242" s="92"/>
      <c r="P242" s="92"/>
      <c r="Q242" s="71"/>
      <c r="R242" s="71"/>
    </row>
    <row r="243" spans="1:18" x14ac:dyDescent="0.5">
      <c r="B243" s="46"/>
      <c r="C243" s="90"/>
      <c r="D243" s="92"/>
      <c r="E243" s="13"/>
      <c r="F243" s="54"/>
      <c r="G243" s="92"/>
      <c r="H243" s="13"/>
      <c r="I243" s="54"/>
      <c r="J243" s="92"/>
      <c r="K243" s="13"/>
      <c r="L243" s="54"/>
      <c r="M243" s="92"/>
      <c r="P243" s="92"/>
      <c r="Q243" s="71"/>
      <c r="R243" s="71"/>
    </row>
    <row r="244" spans="1:18" x14ac:dyDescent="0.5">
      <c r="B244" s="46"/>
      <c r="C244" s="90"/>
      <c r="D244" s="92"/>
      <c r="E244" s="13"/>
      <c r="F244" s="54"/>
      <c r="G244" s="92"/>
      <c r="H244" s="13"/>
      <c r="I244" s="54"/>
      <c r="J244" s="92"/>
      <c r="K244" s="13"/>
      <c r="L244" s="54"/>
      <c r="M244" s="92"/>
      <c r="P244" s="92"/>
      <c r="Q244" s="71"/>
      <c r="R244" s="71"/>
    </row>
    <row r="245" spans="1:18" x14ac:dyDescent="0.5">
      <c r="B245" s="46"/>
      <c r="C245" s="90"/>
      <c r="D245" s="92"/>
      <c r="E245" s="13"/>
      <c r="F245" s="54"/>
      <c r="G245" s="92"/>
      <c r="H245" s="13"/>
      <c r="I245" s="54"/>
      <c r="J245" s="92"/>
      <c r="K245" s="13"/>
      <c r="L245" s="54"/>
      <c r="M245" s="92"/>
      <c r="P245" s="92"/>
      <c r="Q245" s="71"/>
      <c r="R245" s="71"/>
    </row>
    <row r="246" spans="1:18" x14ac:dyDescent="0.5">
      <c r="B246" s="46"/>
      <c r="C246" s="90"/>
      <c r="D246" s="92"/>
      <c r="E246" s="13"/>
      <c r="F246" s="54"/>
      <c r="G246" s="92"/>
      <c r="H246" s="13"/>
      <c r="I246" s="54"/>
      <c r="J246" s="92"/>
      <c r="K246" s="13"/>
      <c r="L246" s="54"/>
      <c r="M246" s="92"/>
      <c r="P246" s="92"/>
      <c r="Q246" s="71"/>
      <c r="R246" s="71"/>
    </row>
    <row r="247" spans="1:18" x14ac:dyDescent="0.5">
      <c r="B247" s="46"/>
      <c r="C247" s="90"/>
      <c r="D247" s="92"/>
      <c r="E247" s="13"/>
      <c r="F247" s="54"/>
      <c r="G247" s="92"/>
      <c r="H247" s="13"/>
      <c r="I247" s="54"/>
      <c r="J247" s="92"/>
      <c r="K247" s="13"/>
      <c r="L247" s="54"/>
      <c r="M247" s="92"/>
      <c r="P247" s="92"/>
      <c r="Q247" s="71"/>
      <c r="R247" s="71"/>
    </row>
    <row r="248" spans="1:18" x14ac:dyDescent="0.5">
      <c r="B248" s="46"/>
      <c r="C248" s="90"/>
      <c r="D248" s="92"/>
      <c r="E248" s="13"/>
      <c r="F248" s="54"/>
      <c r="G248" s="92"/>
      <c r="H248" s="13"/>
      <c r="I248" s="54"/>
      <c r="J248" s="92"/>
      <c r="K248" s="13"/>
      <c r="L248" s="54"/>
      <c r="M248" s="92"/>
      <c r="P248" s="92"/>
      <c r="Q248" s="71"/>
      <c r="R248" s="71"/>
    </row>
    <row r="249" spans="1:18" x14ac:dyDescent="0.5">
      <c r="B249" s="46"/>
      <c r="C249" s="90"/>
      <c r="D249" s="92"/>
      <c r="E249" s="13"/>
      <c r="F249" s="54"/>
      <c r="G249" s="92"/>
      <c r="H249" s="13"/>
      <c r="I249" s="54"/>
      <c r="J249" s="92"/>
      <c r="K249" s="13"/>
      <c r="L249" s="54"/>
      <c r="M249" s="92"/>
      <c r="P249" s="92"/>
      <c r="Q249" s="71"/>
      <c r="R249" s="71"/>
    </row>
    <row r="250" spans="1:18" x14ac:dyDescent="0.5">
      <c r="B250" s="46"/>
      <c r="C250" s="90"/>
      <c r="D250" s="92"/>
      <c r="E250" s="13"/>
      <c r="F250" s="54"/>
      <c r="G250" s="92"/>
      <c r="H250" s="13"/>
      <c r="I250" s="54"/>
      <c r="J250" s="92"/>
      <c r="K250" s="13"/>
      <c r="L250" s="54"/>
      <c r="M250" s="92"/>
      <c r="P250" s="92"/>
      <c r="Q250" s="71"/>
      <c r="R250" s="71"/>
    </row>
    <row r="251" spans="1:18" x14ac:dyDescent="0.5">
      <c r="B251" s="46"/>
      <c r="C251" s="90"/>
      <c r="D251" s="92"/>
      <c r="E251" s="13"/>
      <c r="F251" s="54"/>
      <c r="G251" s="92"/>
      <c r="H251" s="13"/>
      <c r="I251" s="54"/>
      <c r="J251" s="92"/>
      <c r="K251" s="13"/>
      <c r="L251" s="54"/>
      <c r="M251" s="92"/>
      <c r="P251" s="92"/>
      <c r="Q251" s="71"/>
      <c r="R251" s="71"/>
    </row>
    <row r="252" spans="1:18" x14ac:dyDescent="0.5">
      <c r="B252" s="46"/>
      <c r="C252" s="90"/>
      <c r="D252" s="92"/>
      <c r="E252" s="13"/>
      <c r="F252" s="54"/>
      <c r="G252" s="92"/>
      <c r="H252" s="13"/>
      <c r="I252" s="54"/>
      <c r="J252" s="92"/>
      <c r="K252" s="13"/>
      <c r="L252" s="54"/>
      <c r="M252" s="92"/>
      <c r="P252" s="92"/>
      <c r="Q252" s="71"/>
      <c r="R252" s="71"/>
    </row>
    <row r="253" spans="1:18" x14ac:dyDescent="0.5">
      <c r="A253" s="93"/>
      <c r="B253" s="46"/>
      <c r="C253" s="90"/>
      <c r="D253" s="54"/>
      <c r="E253" s="94"/>
      <c r="F253" s="54"/>
      <c r="G253" s="54"/>
      <c r="H253" s="94"/>
      <c r="I253" s="54"/>
      <c r="J253" s="95"/>
      <c r="K253" s="96"/>
      <c r="L253" s="95"/>
      <c r="M253" s="71"/>
      <c r="P253" s="97"/>
      <c r="Q253" s="71"/>
      <c r="R253" s="71"/>
    </row>
    <row r="254" spans="1:18" x14ac:dyDescent="0.5">
      <c r="A254" s="93"/>
      <c r="B254" s="46"/>
      <c r="C254" s="90"/>
      <c r="D254" s="54"/>
      <c r="E254" s="94"/>
      <c r="F254" s="54"/>
      <c r="G254" s="54"/>
      <c r="H254" s="94"/>
      <c r="I254" s="54"/>
      <c r="J254" s="95"/>
      <c r="K254" s="96"/>
      <c r="L254" s="95"/>
      <c r="M254" s="71"/>
      <c r="P254" s="71"/>
      <c r="Q254" s="71"/>
      <c r="R254" s="71"/>
    </row>
    <row r="255" spans="1:18" x14ac:dyDescent="0.5">
      <c r="A255" s="93"/>
      <c r="B255" s="46"/>
      <c r="C255" s="90"/>
      <c r="D255" s="54"/>
      <c r="E255" s="94"/>
      <c r="F255" s="54"/>
      <c r="G255" s="54"/>
      <c r="H255" s="94"/>
      <c r="I255" s="54"/>
      <c r="J255" s="95"/>
      <c r="K255" s="96"/>
      <c r="L255" s="95"/>
      <c r="M255" s="71"/>
      <c r="P255" s="71"/>
      <c r="Q255" s="71"/>
      <c r="R255" s="71"/>
    </row>
    <row r="256" spans="1:18" x14ac:dyDescent="0.5">
      <c r="A256" s="46"/>
      <c r="D256" s="46"/>
      <c r="E256" s="13"/>
      <c r="G256" s="46"/>
      <c r="H256" s="13"/>
      <c r="K256" s="13"/>
      <c r="O256" s="15"/>
    </row>
    <row r="257" spans="1:18" x14ac:dyDescent="0.5">
      <c r="D257" s="46"/>
      <c r="E257" s="13"/>
      <c r="G257" s="46"/>
      <c r="H257" s="13"/>
      <c r="K257" s="13"/>
      <c r="O257" s="15"/>
    </row>
    <row r="258" spans="1:18" x14ac:dyDescent="0.5">
      <c r="A258" s="46"/>
      <c r="E258" s="13"/>
      <c r="H258" s="13"/>
      <c r="K258" s="13"/>
    </row>
    <row r="259" spans="1:18" x14ac:dyDescent="0.5">
      <c r="A259" s="46"/>
      <c r="B259" s="46"/>
      <c r="C259" s="46"/>
      <c r="D259" s="46"/>
      <c r="E259" s="13"/>
      <c r="G259" s="46"/>
      <c r="H259" s="13"/>
      <c r="J259" s="46"/>
      <c r="K259" s="13"/>
      <c r="M259" s="46"/>
      <c r="N259" s="15"/>
      <c r="R259" s="46"/>
    </row>
    <row r="260" spans="1:18" x14ac:dyDescent="0.5">
      <c r="A260" s="46"/>
      <c r="B260" s="46"/>
      <c r="C260" s="46"/>
      <c r="D260" s="46"/>
      <c r="E260" s="13"/>
      <c r="H260" s="13"/>
      <c r="K260" s="13"/>
      <c r="M260" s="46"/>
      <c r="P260" s="46"/>
    </row>
    <row r="261" spans="1:18" x14ac:dyDescent="0.5">
      <c r="A261" s="46"/>
      <c r="B261" s="46"/>
      <c r="C261" s="46"/>
      <c r="D261" s="46"/>
      <c r="E261" s="91"/>
      <c r="F261" s="46"/>
      <c r="G261" s="46"/>
      <c r="H261" s="91"/>
      <c r="I261" s="46"/>
      <c r="J261" s="46"/>
      <c r="K261" s="91"/>
      <c r="L261" s="46"/>
      <c r="M261" s="46"/>
    </row>
    <row r="262" spans="1:18" x14ac:dyDescent="0.5">
      <c r="A262" s="46"/>
      <c r="B262" s="46"/>
      <c r="C262" s="46"/>
      <c r="D262" s="46"/>
      <c r="E262" s="91"/>
      <c r="G262" s="46"/>
      <c r="H262" s="91"/>
      <c r="J262" s="46"/>
      <c r="K262" s="91"/>
      <c r="M262" s="46"/>
      <c r="N262" s="15"/>
      <c r="P262" s="46"/>
      <c r="Q262" s="46"/>
    </row>
    <row r="263" spans="1:18" x14ac:dyDescent="0.5">
      <c r="A263" s="46"/>
      <c r="B263" s="46"/>
      <c r="C263" s="46"/>
      <c r="D263" s="46"/>
      <c r="E263" s="91"/>
      <c r="G263" s="46"/>
      <c r="H263" s="91"/>
      <c r="J263" s="46"/>
      <c r="K263" s="91"/>
      <c r="M263" s="46"/>
      <c r="N263" s="15"/>
      <c r="P263" s="46"/>
      <c r="Q263" s="46"/>
    </row>
    <row r="264" spans="1:18" x14ac:dyDescent="0.5">
      <c r="A264" s="46"/>
      <c r="B264" s="46"/>
      <c r="C264" s="46"/>
      <c r="D264" s="46"/>
      <c r="E264" s="91"/>
      <c r="F264" s="46"/>
      <c r="G264" s="46"/>
      <c r="H264" s="91"/>
      <c r="I264" s="46"/>
      <c r="J264" s="46"/>
      <c r="K264" s="91"/>
      <c r="L264" s="46"/>
      <c r="M264" s="46"/>
      <c r="N264" s="15"/>
      <c r="O264" s="15"/>
      <c r="P264" s="46"/>
      <c r="Q264" s="46"/>
      <c r="R264" s="46"/>
    </row>
    <row r="265" spans="1:18" x14ac:dyDescent="0.5">
      <c r="A265" s="46"/>
      <c r="E265" s="13"/>
      <c r="H265" s="13"/>
      <c r="K265" s="13"/>
    </row>
    <row r="266" spans="1:18" x14ac:dyDescent="0.5">
      <c r="A266" s="46"/>
      <c r="B266" s="46"/>
      <c r="C266" s="90"/>
      <c r="D266" s="92"/>
      <c r="E266" s="13"/>
      <c r="F266" s="54"/>
      <c r="G266" s="92"/>
      <c r="H266" s="13"/>
      <c r="I266" s="54"/>
      <c r="J266" s="92"/>
      <c r="K266" s="13"/>
      <c r="L266" s="54"/>
      <c r="M266" s="92"/>
      <c r="P266" s="92"/>
      <c r="Q266" s="71"/>
      <c r="R266" s="71"/>
    </row>
    <row r="267" spans="1:18" x14ac:dyDescent="0.5">
      <c r="A267" s="46"/>
      <c r="B267" s="46"/>
      <c r="C267" s="90"/>
      <c r="D267" s="54"/>
      <c r="E267" s="13"/>
      <c r="F267" s="54"/>
      <c r="G267" s="54"/>
      <c r="H267" s="13"/>
      <c r="I267" s="54"/>
      <c r="J267" s="54"/>
      <c r="K267" s="94"/>
      <c r="L267" s="95"/>
      <c r="M267" s="71"/>
      <c r="P267" s="71"/>
      <c r="Q267" s="71"/>
      <c r="R267" s="71"/>
    </row>
    <row r="268" spans="1:18" x14ac:dyDescent="0.5">
      <c r="A268" s="46"/>
      <c r="B268" s="46"/>
      <c r="C268" s="90"/>
      <c r="D268" s="54"/>
      <c r="E268" s="13"/>
      <c r="F268" s="54"/>
      <c r="G268" s="54"/>
      <c r="H268" s="13"/>
      <c r="I268" s="54"/>
      <c r="J268" s="54"/>
      <c r="K268" s="94"/>
      <c r="L268" s="95"/>
      <c r="M268" s="71"/>
      <c r="P268" s="71"/>
      <c r="Q268" s="71"/>
      <c r="R268" s="71"/>
    </row>
    <row r="269" spans="1:18" x14ac:dyDescent="0.5">
      <c r="A269" s="46"/>
      <c r="B269" s="46"/>
      <c r="C269" s="90"/>
      <c r="D269" s="54"/>
      <c r="E269" s="13"/>
      <c r="F269" s="54"/>
      <c r="G269" s="54"/>
      <c r="H269" s="13"/>
      <c r="I269" s="54"/>
      <c r="J269" s="54"/>
      <c r="K269" s="94"/>
      <c r="L269" s="95"/>
      <c r="M269" s="71"/>
      <c r="P269" s="71"/>
      <c r="Q269" s="71"/>
      <c r="R269" s="71"/>
    </row>
    <row r="270" spans="1:18" x14ac:dyDescent="0.5">
      <c r="A270" s="46"/>
      <c r="B270" s="46"/>
      <c r="C270" s="90"/>
      <c r="D270" s="92"/>
      <c r="E270" s="13"/>
      <c r="F270" s="54"/>
      <c r="G270" s="92"/>
      <c r="H270" s="13"/>
      <c r="I270" s="54"/>
      <c r="J270" s="92"/>
      <c r="K270" s="13"/>
      <c r="L270" s="54"/>
      <c r="M270" s="92"/>
      <c r="P270" s="92"/>
      <c r="Q270" s="71"/>
      <c r="R270" s="71"/>
    </row>
    <row r="271" spans="1:18" x14ac:dyDescent="0.5">
      <c r="A271" s="46"/>
      <c r="B271" s="46"/>
      <c r="C271" s="90"/>
      <c r="D271" s="54"/>
      <c r="E271" s="13"/>
      <c r="F271" s="54"/>
      <c r="G271" s="54"/>
      <c r="H271" s="13"/>
      <c r="I271" s="54"/>
      <c r="J271" s="54"/>
      <c r="K271" s="13"/>
      <c r="L271" s="54"/>
      <c r="M271" s="71"/>
      <c r="P271" s="71"/>
      <c r="Q271" s="71"/>
      <c r="R271" s="71"/>
    </row>
    <row r="272" spans="1:18" x14ac:dyDescent="0.5">
      <c r="B272" s="46"/>
      <c r="C272" s="90"/>
      <c r="D272" s="54"/>
      <c r="E272" s="13"/>
      <c r="F272" s="54"/>
      <c r="G272" s="54"/>
      <c r="H272" s="13"/>
      <c r="I272" s="54"/>
      <c r="J272" s="54"/>
      <c r="K272" s="13"/>
      <c r="L272" s="54"/>
      <c r="M272" s="71"/>
      <c r="P272" s="71"/>
      <c r="Q272" s="71"/>
      <c r="R272" s="71"/>
    </row>
    <row r="273" spans="1:18" x14ac:dyDescent="0.5">
      <c r="A273" s="46"/>
      <c r="B273" s="46"/>
      <c r="C273" s="90"/>
      <c r="D273" s="54"/>
      <c r="E273" s="13"/>
      <c r="F273" s="54"/>
      <c r="G273" s="54"/>
      <c r="H273" s="13"/>
      <c r="I273" s="54"/>
      <c r="J273" s="54"/>
      <c r="K273" s="13"/>
      <c r="L273" s="54"/>
      <c r="M273" s="71"/>
      <c r="P273" s="71"/>
      <c r="Q273" s="71"/>
      <c r="R273" s="71"/>
    </row>
    <row r="274" spans="1:18" x14ac:dyDescent="0.5">
      <c r="A274" s="46"/>
      <c r="B274" s="46"/>
      <c r="C274" s="90"/>
      <c r="D274" s="54"/>
      <c r="E274" s="13"/>
      <c r="F274" s="54"/>
      <c r="G274" s="54"/>
      <c r="H274" s="13"/>
      <c r="I274" s="54"/>
      <c r="J274" s="54"/>
      <c r="K274" s="13"/>
      <c r="L274" s="54"/>
      <c r="M274" s="71"/>
      <c r="P274" s="71"/>
      <c r="Q274" s="71"/>
      <c r="R274" s="71"/>
    </row>
    <row r="275" spans="1:18" x14ac:dyDescent="0.5">
      <c r="A275" s="46"/>
      <c r="B275" s="46"/>
      <c r="C275" s="90"/>
      <c r="D275" s="92"/>
      <c r="E275" s="13"/>
      <c r="F275" s="54"/>
      <c r="G275" s="92"/>
      <c r="H275" s="13"/>
      <c r="I275" s="54"/>
      <c r="J275" s="92"/>
      <c r="K275" s="13"/>
      <c r="L275" s="54"/>
      <c r="M275" s="71"/>
      <c r="P275" s="71"/>
      <c r="Q275" s="71"/>
      <c r="R275" s="71"/>
    </row>
    <row r="276" spans="1:18" x14ac:dyDescent="0.5">
      <c r="A276" s="46"/>
      <c r="B276" s="46"/>
      <c r="C276" s="90"/>
      <c r="D276" s="54"/>
      <c r="E276" s="13"/>
      <c r="F276" s="54"/>
      <c r="G276" s="54"/>
      <c r="H276" s="13"/>
      <c r="I276" s="54"/>
      <c r="J276" s="54"/>
      <c r="K276" s="13"/>
      <c r="L276" s="54"/>
      <c r="M276" s="71"/>
      <c r="P276" s="71"/>
      <c r="Q276" s="71"/>
      <c r="R276" s="71"/>
    </row>
    <row r="277" spans="1:18" x14ac:dyDescent="0.5">
      <c r="A277" s="46"/>
      <c r="B277" s="46"/>
      <c r="C277" s="90"/>
      <c r="D277" s="30"/>
      <c r="E277" s="13"/>
      <c r="F277" s="54"/>
      <c r="G277" s="30"/>
      <c r="H277" s="13"/>
      <c r="I277" s="54"/>
      <c r="J277" s="30"/>
      <c r="K277" s="13"/>
      <c r="L277" s="54"/>
      <c r="M277" s="92"/>
      <c r="P277" s="92"/>
      <c r="Q277" s="71"/>
      <c r="R277" s="71"/>
    </row>
    <row r="278" spans="1:18" x14ac:dyDescent="0.5">
      <c r="A278" s="46"/>
      <c r="B278" s="46"/>
      <c r="C278" s="90"/>
      <c r="D278" s="54"/>
      <c r="E278" s="13"/>
      <c r="F278" s="54"/>
      <c r="G278" s="54"/>
      <c r="H278" s="13"/>
      <c r="I278" s="54"/>
      <c r="J278" s="54"/>
      <c r="K278" s="13"/>
      <c r="L278" s="54"/>
      <c r="M278" s="71"/>
      <c r="P278" s="71"/>
      <c r="Q278" s="71"/>
      <c r="R278" s="71"/>
    </row>
    <row r="279" spans="1:18" x14ac:dyDescent="0.5">
      <c r="B279" s="46"/>
      <c r="C279" s="90"/>
      <c r="D279" s="54"/>
      <c r="E279" s="13"/>
      <c r="F279" s="54"/>
      <c r="G279" s="54"/>
      <c r="H279" s="13"/>
      <c r="I279" s="54"/>
      <c r="J279" s="54"/>
      <c r="K279" s="13"/>
      <c r="L279" s="54"/>
      <c r="M279" s="71"/>
      <c r="P279" s="71"/>
      <c r="Q279" s="71"/>
      <c r="R279" s="71"/>
    </row>
    <row r="280" spans="1:18" x14ac:dyDescent="0.5">
      <c r="B280" s="46"/>
      <c r="C280" s="90"/>
      <c r="D280" s="54"/>
      <c r="E280" s="13"/>
      <c r="F280" s="54"/>
      <c r="G280" s="54"/>
      <c r="H280" s="13"/>
      <c r="I280" s="54"/>
      <c r="J280" s="54"/>
      <c r="K280" s="13"/>
      <c r="L280" s="54"/>
      <c r="M280" s="71"/>
      <c r="P280" s="71"/>
      <c r="Q280" s="71"/>
      <c r="R280" s="71"/>
    </row>
    <row r="281" spans="1:18" x14ac:dyDescent="0.5">
      <c r="B281" s="46"/>
      <c r="C281" s="90"/>
      <c r="D281" s="54"/>
      <c r="E281" s="13"/>
      <c r="F281" s="54"/>
      <c r="G281" s="54"/>
      <c r="H281" s="13"/>
      <c r="I281" s="54"/>
      <c r="J281" s="54"/>
      <c r="K281" s="13"/>
      <c r="L281" s="54"/>
      <c r="M281" s="71"/>
      <c r="P281" s="71"/>
      <c r="Q281" s="71"/>
      <c r="R281" s="71"/>
    </row>
    <row r="282" spans="1:18" x14ac:dyDescent="0.5">
      <c r="B282" s="46"/>
      <c r="C282" s="90"/>
      <c r="D282" s="92"/>
      <c r="E282" s="13"/>
      <c r="F282" s="54"/>
      <c r="G282" s="30"/>
      <c r="H282" s="13"/>
      <c r="I282" s="54"/>
      <c r="J282" s="92"/>
      <c r="K282" s="13"/>
      <c r="L282" s="54"/>
      <c r="M282" s="92"/>
      <c r="P282" s="92"/>
      <c r="Q282" s="71"/>
      <c r="R282" s="71"/>
    </row>
    <row r="283" spans="1:18" x14ac:dyDescent="0.5">
      <c r="B283" s="46"/>
      <c r="C283" s="90"/>
      <c r="D283" s="30"/>
      <c r="E283" s="13"/>
      <c r="F283" s="54"/>
      <c r="G283" s="30"/>
      <c r="H283" s="13"/>
      <c r="I283" s="54"/>
      <c r="J283" s="30"/>
      <c r="K283" s="13"/>
      <c r="L283" s="54"/>
      <c r="M283" s="92"/>
      <c r="P283" s="92"/>
      <c r="Q283" s="71"/>
      <c r="R283" s="71"/>
    </row>
    <row r="284" spans="1:18" x14ac:dyDescent="0.5">
      <c r="A284" s="46"/>
      <c r="B284" s="46"/>
      <c r="C284" s="90"/>
      <c r="D284" s="30"/>
      <c r="E284" s="13"/>
      <c r="F284" s="54"/>
      <c r="G284" s="30"/>
      <c r="H284" s="13"/>
      <c r="I284" s="54"/>
      <c r="J284" s="30"/>
      <c r="K284" s="13"/>
      <c r="L284" s="54"/>
      <c r="M284" s="92"/>
      <c r="P284" s="92"/>
      <c r="Q284" s="71"/>
      <c r="R284" s="71"/>
    </row>
    <row r="285" spans="1:18" x14ac:dyDescent="0.5">
      <c r="A285" s="46"/>
      <c r="B285" s="46"/>
      <c r="C285" s="90"/>
      <c r="D285" s="54"/>
      <c r="E285" s="13"/>
      <c r="F285" s="54"/>
      <c r="G285" s="54"/>
      <c r="H285" s="13"/>
      <c r="I285" s="54"/>
      <c r="J285" s="54"/>
      <c r="K285" s="13"/>
      <c r="L285" s="54"/>
      <c r="M285" s="71"/>
      <c r="P285" s="71"/>
      <c r="Q285" s="71"/>
      <c r="R285" s="71"/>
    </row>
    <row r="286" spans="1:18" x14ac:dyDescent="0.5">
      <c r="B286" s="46"/>
      <c r="C286" s="90"/>
      <c r="D286" s="54"/>
      <c r="E286" s="13"/>
      <c r="F286" s="54"/>
      <c r="G286" s="54"/>
      <c r="H286" s="13"/>
      <c r="I286" s="54"/>
      <c r="J286" s="54"/>
      <c r="K286" s="13"/>
      <c r="L286" s="54"/>
      <c r="M286" s="71"/>
      <c r="P286" s="71"/>
      <c r="Q286" s="71"/>
      <c r="R286" s="71"/>
    </row>
    <row r="287" spans="1:18" x14ac:dyDescent="0.5">
      <c r="B287" s="46"/>
      <c r="C287" s="90"/>
      <c r="D287" s="54"/>
      <c r="E287" s="13"/>
      <c r="F287" s="54"/>
      <c r="G287" s="54"/>
      <c r="H287" s="13"/>
      <c r="I287" s="54"/>
      <c r="J287" s="54"/>
      <c r="K287" s="13"/>
      <c r="L287" s="54"/>
      <c r="M287" s="71"/>
      <c r="P287" s="71"/>
      <c r="Q287" s="71"/>
      <c r="R287" s="71"/>
    </row>
    <row r="288" spans="1:18" x14ac:dyDescent="0.5">
      <c r="B288" s="46"/>
      <c r="C288" s="90"/>
      <c r="D288" s="92"/>
      <c r="E288" s="13"/>
      <c r="F288" s="54"/>
      <c r="G288" s="92"/>
      <c r="H288" s="13"/>
      <c r="I288" s="54"/>
      <c r="J288" s="92"/>
      <c r="K288" s="13"/>
      <c r="L288" s="54"/>
      <c r="M288" s="92"/>
      <c r="P288" s="92"/>
      <c r="Q288" s="71"/>
      <c r="R288" s="71"/>
    </row>
    <row r="289" spans="1:18" x14ac:dyDescent="0.5">
      <c r="B289" s="46"/>
      <c r="C289" s="90"/>
      <c r="D289" s="92"/>
      <c r="E289" s="13"/>
      <c r="F289" s="54"/>
      <c r="G289" s="92"/>
      <c r="H289" s="13"/>
      <c r="I289" s="54"/>
      <c r="J289" s="92"/>
      <c r="K289" s="13"/>
      <c r="L289" s="54"/>
      <c r="M289" s="92"/>
      <c r="P289" s="92"/>
      <c r="Q289" s="71"/>
      <c r="R289" s="71"/>
    </row>
    <row r="290" spans="1:18" x14ac:dyDescent="0.5">
      <c r="B290" s="46"/>
      <c r="C290" s="90"/>
      <c r="D290" s="30"/>
      <c r="E290" s="13"/>
      <c r="F290" s="54"/>
      <c r="G290" s="30"/>
      <c r="H290" s="13"/>
      <c r="I290" s="54"/>
      <c r="J290" s="30"/>
      <c r="K290" s="13"/>
      <c r="L290" s="54"/>
      <c r="M290" s="92"/>
      <c r="P290" s="92"/>
      <c r="Q290" s="71"/>
      <c r="R290" s="71"/>
    </row>
    <row r="291" spans="1:18" x14ac:dyDescent="0.5">
      <c r="A291" s="46"/>
      <c r="B291" s="46"/>
      <c r="C291" s="90"/>
      <c r="D291" s="30"/>
      <c r="E291" s="98"/>
      <c r="F291" s="54"/>
      <c r="G291" s="30"/>
      <c r="H291" s="98"/>
      <c r="I291" s="54"/>
      <c r="J291" s="30"/>
      <c r="K291" s="98"/>
      <c r="L291" s="54"/>
      <c r="M291" s="92"/>
      <c r="P291" s="92"/>
      <c r="Q291" s="71"/>
      <c r="R291" s="71"/>
    </row>
    <row r="292" spans="1:18" x14ac:dyDescent="0.5">
      <c r="B292" s="46"/>
      <c r="C292" s="90"/>
      <c r="D292" s="54"/>
      <c r="E292" s="13"/>
      <c r="F292" s="54"/>
      <c r="G292" s="54"/>
      <c r="H292" s="13"/>
      <c r="I292" s="54"/>
      <c r="J292" s="54"/>
      <c r="K292" s="13"/>
      <c r="L292" s="54"/>
      <c r="M292" s="71"/>
      <c r="P292" s="71"/>
      <c r="Q292" s="71"/>
      <c r="R292" s="71"/>
    </row>
    <row r="293" spans="1:18" x14ac:dyDescent="0.5">
      <c r="B293" s="46"/>
      <c r="C293" s="90"/>
      <c r="D293" s="54"/>
      <c r="E293" s="13"/>
      <c r="F293" s="54"/>
      <c r="G293" s="54"/>
      <c r="H293" s="13"/>
      <c r="I293" s="54"/>
      <c r="J293" s="54"/>
      <c r="K293" s="13"/>
      <c r="L293" s="54"/>
      <c r="M293" s="71"/>
      <c r="P293" s="71"/>
      <c r="Q293" s="71"/>
      <c r="R293" s="71"/>
    </row>
    <row r="294" spans="1:18" x14ac:dyDescent="0.5">
      <c r="B294" s="46"/>
      <c r="C294" s="90"/>
      <c r="D294" s="92"/>
      <c r="E294" s="13"/>
      <c r="F294" s="54"/>
      <c r="G294" s="92"/>
      <c r="H294" s="13"/>
      <c r="I294" s="54"/>
      <c r="J294" s="92"/>
      <c r="K294" s="13"/>
      <c r="L294" s="54"/>
      <c r="M294" s="92"/>
      <c r="P294" s="92"/>
      <c r="Q294" s="71"/>
      <c r="R294" s="71"/>
    </row>
    <row r="295" spans="1:18" x14ac:dyDescent="0.5">
      <c r="B295" s="46"/>
      <c r="C295" s="90"/>
      <c r="D295" s="54"/>
      <c r="E295" s="13"/>
      <c r="F295" s="54"/>
      <c r="G295" s="54"/>
      <c r="H295" s="13"/>
      <c r="I295" s="54"/>
      <c r="J295" s="54"/>
      <c r="K295" s="13"/>
      <c r="L295" s="54"/>
      <c r="M295" s="71"/>
      <c r="P295" s="71"/>
      <c r="Q295" s="71"/>
      <c r="R295" s="71"/>
    </row>
    <row r="296" spans="1:18" x14ac:dyDescent="0.5">
      <c r="B296" s="46"/>
      <c r="C296" s="90"/>
      <c r="D296" s="54"/>
      <c r="E296" s="13"/>
      <c r="F296" s="54"/>
      <c r="G296" s="54"/>
      <c r="H296" s="13"/>
      <c r="I296" s="54"/>
      <c r="J296" s="54"/>
      <c r="K296" s="13"/>
      <c r="L296" s="54"/>
      <c r="M296" s="71"/>
      <c r="P296" s="71"/>
      <c r="Q296" s="71"/>
      <c r="R296" s="71"/>
    </row>
    <row r="297" spans="1:18" x14ac:dyDescent="0.5">
      <c r="B297" s="46"/>
      <c r="C297" s="90"/>
      <c r="D297" s="54"/>
      <c r="E297" s="13"/>
      <c r="F297" s="54"/>
      <c r="G297" s="54"/>
      <c r="H297" s="13"/>
      <c r="I297" s="54"/>
      <c r="J297" s="54"/>
      <c r="K297" s="13"/>
      <c r="L297" s="54"/>
      <c r="M297" s="71"/>
      <c r="P297" s="71"/>
      <c r="Q297" s="71"/>
      <c r="R297" s="71"/>
    </row>
    <row r="298" spans="1:18" x14ac:dyDescent="0.5">
      <c r="A298" s="46"/>
      <c r="B298" s="46"/>
      <c r="D298" s="30"/>
      <c r="E298" s="13"/>
      <c r="F298" s="13"/>
      <c r="G298" s="30"/>
      <c r="H298" s="13"/>
      <c r="I298" s="13"/>
      <c r="J298" s="30"/>
      <c r="K298" s="13"/>
      <c r="L298" s="54"/>
      <c r="M298" s="92"/>
      <c r="P298" s="92"/>
      <c r="Q298" s="71"/>
      <c r="R298" s="71"/>
    </row>
    <row r="299" spans="1:18" x14ac:dyDescent="0.5">
      <c r="A299" s="93"/>
      <c r="E299" s="13"/>
      <c r="H299" s="13"/>
      <c r="K299" s="96"/>
      <c r="P299" s="97"/>
    </row>
    <row r="300" spans="1:18" x14ac:dyDescent="0.5">
      <c r="A300" s="46"/>
      <c r="E300" s="13"/>
      <c r="H300" s="13"/>
      <c r="K300" s="13"/>
    </row>
    <row r="301" spans="1:18" x14ac:dyDescent="0.5">
      <c r="A301" s="46"/>
      <c r="E301" s="13"/>
      <c r="H301" s="13"/>
      <c r="K301" s="13"/>
    </row>
    <row r="302" spans="1:18" x14ac:dyDescent="0.5">
      <c r="E302" s="13"/>
      <c r="H302" s="13"/>
      <c r="K302" s="13"/>
    </row>
    <row r="303" spans="1:18" x14ac:dyDescent="0.5">
      <c r="E303" s="13"/>
      <c r="H303" s="13"/>
      <c r="K303" s="13"/>
    </row>
    <row r="304" spans="1:18" x14ac:dyDescent="0.5">
      <c r="E304" s="13"/>
      <c r="H304" s="13"/>
      <c r="K304" s="13"/>
    </row>
    <row r="305" spans="1:17" x14ac:dyDescent="0.5">
      <c r="E305" s="13"/>
      <c r="H305" s="13"/>
      <c r="K305" s="13"/>
    </row>
    <row r="306" spans="1:17" x14ac:dyDescent="0.5">
      <c r="B306" s="46"/>
      <c r="E306" s="13"/>
      <c r="H306" s="13"/>
      <c r="K306" s="13"/>
    </row>
    <row r="307" spans="1:17" x14ac:dyDescent="0.5">
      <c r="B307" s="46"/>
      <c r="E307" s="13"/>
      <c r="H307" s="13"/>
      <c r="K307" s="13"/>
    </row>
    <row r="308" spans="1:17" x14ac:dyDescent="0.5">
      <c r="E308" s="13"/>
      <c r="H308" s="13"/>
      <c r="K308" s="13"/>
    </row>
    <row r="309" spans="1:17" x14ac:dyDescent="0.5">
      <c r="A309" s="46"/>
      <c r="E309" s="13"/>
      <c r="H309" s="13"/>
      <c r="K309" s="13"/>
    </row>
    <row r="310" spans="1:17" x14ac:dyDescent="0.5">
      <c r="A310" s="46"/>
      <c r="E310" s="13"/>
      <c r="H310" s="13"/>
      <c r="K310" s="13"/>
    </row>
    <row r="311" spans="1:17" x14ac:dyDescent="0.5">
      <c r="E311" s="13"/>
      <c r="H311" s="13"/>
      <c r="K311" s="13"/>
    </row>
    <row r="312" spans="1:17" x14ac:dyDescent="0.5">
      <c r="E312" s="13"/>
      <c r="H312" s="13"/>
      <c r="K312" s="13"/>
    </row>
    <row r="313" spans="1:17" x14ac:dyDescent="0.5">
      <c r="E313" s="13"/>
      <c r="H313" s="13"/>
      <c r="K313" s="13"/>
    </row>
    <row r="314" spans="1:17" x14ac:dyDescent="0.5">
      <c r="E314" s="13"/>
      <c r="H314" s="13"/>
      <c r="K314" s="13"/>
    </row>
    <row r="315" spans="1:17" x14ac:dyDescent="0.5">
      <c r="D315" s="46"/>
      <c r="E315" s="13"/>
      <c r="H315" s="13"/>
      <c r="K315" s="13"/>
    </row>
    <row r="316" spans="1:17" x14ac:dyDescent="0.5">
      <c r="E316" s="13"/>
      <c r="H316" s="13"/>
      <c r="K316" s="13"/>
      <c r="N316" s="15"/>
      <c r="Q316" s="46"/>
    </row>
    <row r="317" spans="1:17" x14ac:dyDescent="0.5">
      <c r="E317" s="13"/>
      <c r="H317" s="13"/>
      <c r="K317" s="13"/>
      <c r="N317" s="15"/>
    </row>
    <row r="318" spans="1:17" x14ac:dyDescent="0.5">
      <c r="E318" s="13"/>
      <c r="H318" s="13"/>
      <c r="K318" s="13"/>
      <c r="N318" s="15"/>
      <c r="O318" s="15"/>
      <c r="P318" s="46"/>
      <c r="Q318" s="46"/>
    </row>
    <row r="319" spans="1:17" x14ac:dyDescent="0.5">
      <c r="E319" s="13"/>
      <c r="H319" s="13"/>
      <c r="K319" s="13"/>
      <c r="N319" s="15"/>
      <c r="O319" s="15"/>
      <c r="P319" s="46"/>
      <c r="Q319" s="46"/>
    </row>
    <row r="320" spans="1:17" x14ac:dyDescent="0.5">
      <c r="A320" s="46"/>
      <c r="B320" s="46"/>
      <c r="E320" s="13"/>
      <c r="F320" s="13"/>
      <c r="G320" s="13"/>
      <c r="H320" s="13"/>
      <c r="I320" s="13"/>
      <c r="J320" s="99"/>
      <c r="K320" s="99"/>
      <c r="L320" s="99"/>
    </row>
    <row r="321" spans="1:12" x14ac:dyDescent="0.5">
      <c r="A321" s="46"/>
      <c r="E321" s="13"/>
      <c r="H321" s="13"/>
      <c r="J321" s="99"/>
      <c r="K321" s="99"/>
      <c r="L321" s="99"/>
    </row>
    <row r="322" spans="1:12" x14ac:dyDescent="0.5">
      <c r="A322" s="46"/>
      <c r="B322" s="46"/>
      <c r="C322" s="90"/>
      <c r="D322" s="90"/>
      <c r="E322" s="13"/>
      <c r="F322" s="54"/>
      <c r="G322" s="90"/>
      <c r="H322" s="13"/>
      <c r="I322" s="54"/>
      <c r="J322" s="100"/>
      <c r="K322" s="99"/>
      <c r="L322" s="99"/>
    </row>
    <row r="323" spans="1:12" x14ac:dyDescent="0.5">
      <c r="A323" s="46"/>
      <c r="B323" s="46"/>
      <c r="C323" s="90"/>
      <c r="D323" s="54"/>
      <c r="E323" s="13"/>
      <c r="F323" s="54"/>
      <c r="G323" s="13"/>
      <c r="H323" s="13"/>
      <c r="I323" s="54"/>
      <c r="J323" s="99"/>
      <c r="K323" s="99"/>
      <c r="L323" s="99"/>
    </row>
    <row r="324" spans="1:12" x14ac:dyDescent="0.5">
      <c r="A324" s="46"/>
      <c r="B324" s="46"/>
      <c r="C324" s="90"/>
      <c r="D324" s="54"/>
      <c r="E324" s="13"/>
      <c r="F324" s="54"/>
      <c r="G324" s="13"/>
      <c r="H324" s="13"/>
      <c r="I324" s="54"/>
      <c r="J324" s="99"/>
      <c r="K324" s="99"/>
      <c r="L324" s="99"/>
    </row>
    <row r="325" spans="1:12" x14ac:dyDescent="0.5">
      <c r="A325" s="46"/>
      <c r="B325" s="46"/>
      <c r="C325" s="90"/>
      <c r="D325" s="54"/>
      <c r="E325" s="13"/>
      <c r="F325" s="54"/>
      <c r="G325" s="13"/>
      <c r="H325" s="13"/>
      <c r="I325" s="54"/>
      <c r="J325" s="99"/>
      <c r="K325" s="99"/>
      <c r="L325" s="99"/>
    </row>
    <row r="326" spans="1:12" x14ac:dyDescent="0.5">
      <c r="A326" s="46"/>
      <c r="B326" s="46"/>
      <c r="C326" s="90"/>
      <c r="D326" s="54"/>
      <c r="E326" s="13"/>
      <c r="F326" s="54"/>
      <c r="G326" s="13"/>
      <c r="H326" s="13"/>
      <c r="I326" s="54"/>
      <c r="J326" s="99"/>
      <c r="K326" s="99"/>
      <c r="L326" s="99"/>
    </row>
    <row r="327" spans="1:12" x14ac:dyDescent="0.5">
      <c r="A327" s="46"/>
      <c r="B327" s="46"/>
      <c r="C327" s="90"/>
      <c r="D327" s="54"/>
      <c r="E327" s="13"/>
      <c r="F327" s="54"/>
      <c r="G327" s="13"/>
      <c r="H327" s="13"/>
      <c r="I327" s="54"/>
      <c r="J327" s="99"/>
      <c r="K327" s="99"/>
      <c r="L327" s="99"/>
    </row>
    <row r="328" spans="1:12" x14ac:dyDescent="0.5">
      <c r="A328" s="46"/>
      <c r="B328" s="46"/>
      <c r="C328" s="90"/>
      <c r="D328" s="54"/>
      <c r="E328" s="13"/>
      <c r="F328" s="54"/>
      <c r="G328" s="13"/>
      <c r="H328" s="13"/>
      <c r="I328" s="54"/>
      <c r="J328" s="99"/>
      <c r="K328" s="99"/>
      <c r="L328" s="99"/>
    </row>
    <row r="329" spans="1:12" x14ac:dyDescent="0.5">
      <c r="A329" s="46"/>
      <c r="B329" s="46"/>
      <c r="C329" s="90"/>
      <c r="D329" s="54"/>
      <c r="E329" s="13"/>
      <c r="F329" s="54"/>
      <c r="G329" s="13"/>
      <c r="H329" s="13"/>
      <c r="I329" s="54"/>
      <c r="J329" s="99"/>
      <c r="K329" s="99"/>
      <c r="L329" s="99"/>
    </row>
    <row r="330" spans="1:12" x14ac:dyDescent="0.5">
      <c r="A330" s="46"/>
      <c r="B330" s="46"/>
      <c r="C330" s="90"/>
      <c r="D330" s="54"/>
      <c r="E330" s="13"/>
      <c r="F330" s="54"/>
      <c r="G330" s="13"/>
      <c r="H330" s="13"/>
      <c r="I330" s="54"/>
      <c r="J330" s="99"/>
      <c r="K330" s="99"/>
      <c r="L330" s="99"/>
    </row>
    <row r="331" spans="1:12" x14ac:dyDescent="0.5">
      <c r="A331" s="46"/>
      <c r="B331" s="46"/>
      <c r="C331" s="90"/>
      <c r="D331" s="54"/>
      <c r="E331" s="13"/>
      <c r="F331" s="54"/>
      <c r="G331" s="13"/>
      <c r="H331" s="13"/>
      <c r="I331" s="54"/>
      <c r="J331" s="99"/>
      <c r="K331" s="99"/>
      <c r="L331" s="99"/>
    </row>
    <row r="332" spans="1:12" x14ac:dyDescent="0.5">
      <c r="A332" s="46"/>
      <c r="B332" s="46"/>
      <c r="C332" s="90"/>
      <c r="D332" s="92"/>
      <c r="E332" s="13"/>
      <c r="F332" s="54"/>
      <c r="G332" s="92"/>
      <c r="H332" s="13"/>
      <c r="I332" s="54"/>
      <c r="J332" s="100"/>
      <c r="K332" s="99"/>
      <c r="L332" s="99"/>
    </row>
    <row r="333" spans="1:12" x14ac:dyDescent="0.5">
      <c r="A333" s="46"/>
      <c r="B333" s="46"/>
      <c r="C333" s="90"/>
      <c r="D333" s="54"/>
      <c r="E333" s="13"/>
      <c r="F333" s="54"/>
      <c r="G333" s="54"/>
      <c r="H333" s="13"/>
      <c r="I333" s="54"/>
      <c r="J333" s="99"/>
      <c r="K333" s="99"/>
      <c r="L333" s="99"/>
    </row>
    <row r="334" spans="1:12" x14ac:dyDescent="0.5">
      <c r="A334" s="46"/>
      <c r="B334" s="46"/>
      <c r="C334" s="90"/>
      <c r="D334" s="92"/>
      <c r="E334" s="13"/>
      <c r="F334" s="54"/>
      <c r="G334" s="92"/>
      <c r="H334" s="13"/>
      <c r="I334" s="54"/>
      <c r="J334" s="100"/>
      <c r="K334" s="99"/>
      <c r="L334" s="99"/>
    </row>
    <row r="335" spans="1:12" x14ac:dyDescent="0.5">
      <c r="A335" s="46"/>
      <c r="B335" s="46"/>
      <c r="C335" s="90"/>
      <c r="D335" s="92"/>
      <c r="E335" s="13"/>
      <c r="F335" s="54"/>
      <c r="G335" s="92"/>
      <c r="J335" s="100"/>
      <c r="K335" s="99"/>
      <c r="L335" s="99"/>
    </row>
    <row r="336" spans="1:12" x14ac:dyDescent="0.5">
      <c r="A336" s="46"/>
      <c r="B336" s="46"/>
      <c r="C336" s="90"/>
      <c r="D336" s="92"/>
      <c r="E336" s="13"/>
      <c r="F336" s="54"/>
      <c r="G336" s="92"/>
      <c r="J336" s="100"/>
      <c r="K336" s="99"/>
      <c r="L336" s="99"/>
    </row>
    <row r="337" spans="1:12" x14ac:dyDescent="0.5">
      <c r="A337" s="46"/>
      <c r="B337" s="46"/>
      <c r="C337" s="90"/>
      <c r="D337" s="92"/>
      <c r="E337" s="13"/>
      <c r="F337" s="54"/>
      <c r="G337" s="92"/>
      <c r="J337" s="100"/>
      <c r="K337" s="99"/>
      <c r="L337" s="99"/>
    </row>
    <row r="338" spans="1:12" x14ac:dyDescent="0.5">
      <c r="A338" s="46"/>
      <c r="B338" s="46"/>
      <c r="C338" s="90"/>
      <c r="D338" s="92"/>
      <c r="E338" s="13"/>
      <c r="F338" s="54"/>
      <c r="G338" s="92"/>
      <c r="J338" s="100"/>
      <c r="K338" s="99"/>
      <c r="L338" s="99"/>
    </row>
    <row r="339" spans="1:12" x14ac:dyDescent="0.5">
      <c r="A339" s="46"/>
      <c r="B339" s="46"/>
      <c r="C339" s="90"/>
      <c r="D339" s="92"/>
      <c r="E339" s="13"/>
      <c r="F339" s="54"/>
      <c r="G339" s="92"/>
      <c r="J339" s="100"/>
      <c r="K339" s="99"/>
      <c r="L339" s="99"/>
    </row>
    <row r="340" spans="1:12" x14ac:dyDescent="0.5">
      <c r="A340" s="46"/>
      <c r="B340" s="46"/>
      <c r="C340" s="90"/>
      <c r="D340" s="92"/>
      <c r="E340" s="13"/>
      <c r="F340" s="54"/>
      <c r="G340" s="92"/>
      <c r="J340" s="100"/>
      <c r="K340" s="99"/>
      <c r="L340" s="99"/>
    </row>
    <row r="341" spans="1:12" x14ac:dyDescent="0.5">
      <c r="A341" s="46"/>
      <c r="B341" s="46"/>
      <c r="C341" s="90"/>
      <c r="D341" s="92"/>
      <c r="E341" s="13"/>
      <c r="F341" s="54"/>
      <c r="G341" s="92"/>
      <c r="J341" s="100"/>
      <c r="K341" s="99"/>
      <c r="L341" s="99"/>
    </row>
    <row r="342" spans="1:12" x14ac:dyDescent="0.5">
      <c r="A342" s="46"/>
      <c r="B342" s="46"/>
      <c r="C342" s="90"/>
      <c r="D342" s="92"/>
      <c r="E342" s="13"/>
      <c r="F342" s="54"/>
      <c r="G342" s="92"/>
      <c r="J342" s="100"/>
      <c r="K342" s="99"/>
      <c r="L342" s="99"/>
    </row>
    <row r="343" spans="1:12" x14ac:dyDescent="0.5">
      <c r="A343" s="46"/>
      <c r="B343" s="46"/>
      <c r="C343" s="90"/>
      <c r="D343" s="92"/>
      <c r="E343" s="13"/>
      <c r="F343" s="54"/>
      <c r="G343" s="92"/>
      <c r="J343" s="100"/>
      <c r="K343" s="99"/>
      <c r="L343" s="99"/>
    </row>
    <row r="344" spans="1:12" x14ac:dyDescent="0.5">
      <c r="B344" s="46"/>
      <c r="C344" s="90"/>
      <c r="D344" s="92"/>
      <c r="E344" s="13"/>
      <c r="F344" s="54"/>
      <c r="G344" s="92"/>
      <c r="J344" s="100"/>
      <c r="K344" s="99"/>
      <c r="L344" s="99"/>
    </row>
    <row r="345" spans="1:12" x14ac:dyDescent="0.5">
      <c r="B345" s="46"/>
      <c r="C345" s="90"/>
      <c r="D345" s="92"/>
      <c r="E345" s="13"/>
      <c r="F345" s="54"/>
      <c r="G345" s="92"/>
      <c r="H345" s="13"/>
      <c r="I345" s="54"/>
      <c r="J345" s="99"/>
      <c r="K345" s="99"/>
      <c r="L345" s="99"/>
    </row>
    <row r="346" spans="1:12" x14ac:dyDescent="0.5">
      <c r="B346" s="46"/>
      <c r="C346" s="90"/>
      <c r="D346" s="92"/>
      <c r="E346" s="13"/>
      <c r="F346" s="54"/>
      <c r="G346" s="92"/>
      <c r="H346" s="13"/>
      <c r="I346" s="54"/>
      <c r="J346" s="100"/>
      <c r="K346" s="99"/>
      <c r="L346" s="99"/>
    </row>
    <row r="347" spans="1:12" x14ac:dyDescent="0.5">
      <c r="B347" s="46"/>
      <c r="C347" s="90"/>
      <c r="D347" s="92"/>
      <c r="E347" s="13"/>
      <c r="F347" s="54"/>
      <c r="G347" s="92"/>
      <c r="H347" s="13"/>
      <c r="I347" s="54"/>
      <c r="J347" s="100"/>
      <c r="K347" s="99"/>
      <c r="L347" s="99"/>
    </row>
    <row r="348" spans="1:12" x14ac:dyDescent="0.5">
      <c r="B348" s="46"/>
      <c r="C348" s="90"/>
      <c r="D348" s="92"/>
      <c r="E348" s="13"/>
      <c r="F348" s="54"/>
      <c r="G348" s="92"/>
      <c r="H348" s="13"/>
      <c r="I348" s="54"/>
      <c r="J348" s="100"/>
      <c r="K348" s="99"/>
      <c r="L348" s="99"/>
    </row>
    <row r="349" spans="1:12" x14ac:dyDescent="0.5">
      <c r="B349" s="46"/>
      <c r="C349" s="90"/>
      <c r="D349" s="92"/>
      <c r="E349" s="13"/>
      <c r="F349" s="54"/>
      <c r="G349" s="92"/>
      <c r="J349" s="100"/>
      <c r="K349" s="99"/>
      <c r="L349" s="99"/>
    </row>
    <row r="350" spans="1:12" x14ac:dyDescent="0.5">
      <c r="B350" s="46"/>
      <c r="C350" s="90"/>
      <c r="D350" s="92"/>
      <c r="E350" s="13"/>
      <c r="F350" s="54"/>
      <c r="G350" s="92"/>
      <c r="J350" s="100"/>
      <c r="K350" s="99"/>
      <c r="L350" s="99"/>
    </row>
    <row r="351" spans="1:12" x14ac:dyDescent="0.5">
      <c r="B351" s="46"/>
      <c r="C351" s="90"/>
      <c r="D351" s="92"/>
      <c r="E351" s="13"/>
      <c r="F351" s="54"/>
      <c r="G351" s="92"/>
      <c r="J351" s="100"/>
      <c r="K351" s="99"/>
      <c r="L351" s="99"/>
    </row>
    <row r="352" spans="1:12" x14ac:dyDescent="0.5">
      <c r="B352" s="46"/>
      <c r="C352" s="90"/>
      <c r="D352" s="92"/>
      <c r="G352" s="92"/>
      <c r="J352" s="100"/>
      <c r="K352" s="99"/>
      <c r="L352" s="99"/>
    </row>
    <row r="353" spans="1:12" x14ac:dyDescent="0.5">
      <c r="B353" s="46"/>
      <c r="C353" s="90"/>
      <c r="D353" s="92"/>
      <c r="E353" s="13"/>
      <c r="F353" s="54"/>
      <c r="G353" s="92"/>
      <c r="J353" s="100"/>
      <c r="K353" s="99"/>
      <c r="L353" s="99"/>
    </row>
    <row r="354" spans="1:12" x14ac:dyDescent="0.5">
      <c r="B354" s="46"/>
      <c r="C354" s="90"/>
      <c r="D354" s="92"/>
      <c r="E354" s="13"/>
      <c r="F354" s="54"/>
      <c r="G354" s="92"/>
      <c r="J354" s="100"/>
      <c r="K354" s="99"/>
      <c r="L354" s="99"/>
    </row>
    <row r="355" spans="1:12" x14ac:dyDescent="0.5">
      <c r="B355" s="46"/>
      <c r="C355" s="90"/>
      <c r="D355" s="92"/>
      <c r="E355" s="13"/>
      <c r="F355" s="54"/>
      <c r="G355" s="92"/>
      <c r="J355" s="100"/>
      <c r="K355" s="99"/>
      <c r="L355" s="99"/>
    </row>
    <row r="356" spans="1:12" x14ac:dyDescent="0.5">
      <c r="B356" s="46"/>
      <c r="C356" s="90"/>
      <c r="D356" s="92"/>
      <c r="E356" s="13"/>
      <c r="F356" s="54"/>
      <c r="G356" s="92"/>
      <c r="J356" s="100"/>
      <c r="K356" s="99"/>
      <c r="L356" s="99"/>
    </row>
    <row r="357" spans="1:12" x14ac:dyDescent="0.5">
      <c r="B357" s="46"/>
      <c r="C357" s="90"/>
      <c r="D357" s="92"/>
      <c r="E357" s="13"/>
      <c r="F357" s="54"/>
      <c r="G357" s="92"/>
      <c r="J357" s="100"/>
      <c r="K357" s="99"/>
      <c r="L357" s="99"/>
    </row>
    <row r="358" spans="1:12" x14ac:dyDescent="0.5">
      <c r="B358" s="46"/>
      <c r="C358" s="90"/>
      <c r="D358" s="92"/>
      <c r="E358" s="13"/>
      <c r="F358" s="54"/>
      <c r="G358" s="92"/>
      <c r="J358" s="100"/>
      <c r="K358" s="99"/>
      <c r="L358" s="99"/>
    </row>
    <row r="359" spans="1:12" x14ac:dyDescent="0.5">
      <c r="B359" s="46"/>
      <c r="C359" s="90"/>
      <c r="D359" s="92"/>
      <c r="E359" s="13"/>
      <c r="F359" s="54"/>
      <c r="G359" s="92"/>
      <c r="J359" s="100"/>
      <c r="K359" s="99"/>
      <c r="L359" s="99"/>
    </row>
    <row r="360" spans="1:12" x14ac:dyDescent="0.5">
      <c r="A360" s="97"/>
      <c r="E360" s="13"/>
      <c r="H360" s="13"/>
      <c r="K360" s="13"/>
    </row>
    <row r="361" spans="1:12" x14ac:dyDescent="0.5">
      <c r="E361" s="13"/>
      <c r="H361" s="13"/>
      <c r="K361" s="13"/>
    </row>
    <row r="362" spans="1:12" x14ac:dyDescent="0.5">
      <c r="E362" s="13"/>
      <c r="H362" s="13"/>
      <c r="K362" s="13"/>
    </row>
    <row r="363" spans="1:12" x14ac:dyDescent="0.5">
      <c r="E363" s="13"/>
      <c r="H363" s="13"/>
      <c r="K363" s="13"/>
    </row>
    <row r="364" spans="1:12" x14ac:dyDescent="0.5">
      <c r="A364" s="46"/>
      <c r="E364" s="13"/>
      <c r="H364" s="13"/>
      <c r="K364" s="13"/>
    </row>
    <row r="365" spans="1:12" x14ac:dyDescent="0.5">
      <c r="A365" s="46"/>
      <c r="E365" s="13"/>
      <c r="H365" s="13"/>
      <c r="K365" s="13"/>
    </row>
    <row r="366" spans="1:12" x14ac:dyDescent="0.5">
      <c r="E366" s="13"/>
      <c r="H366" s="13"/>
      <c r="K366" s="13"/>
    </row>
    <row r="367" spans="1:12" x14ac:dyDescent="0.5">
      <c r="E367" s="13"/>
      <c r="H367" s="13"/>
      <c r="K367" s="13"/>
    </row>
    <row r="368" spans="1:12" x14ac:dyDescent="0.5">
      <c r="E368" s="13"/>
      <c r="H368" s="13"/>
      <c r="K368" s="13"/>
    </row>
    <row r="369" spans="1:12" x14ac:dyDescent="0.5">
      <c r="E369" s="13"/>
      <c r="H369" s="13"/>
      <c r="K369" s="13"/>
    </row>
    <row r="370" spans="1:12" x14ac:dyDescent="0.5">
      <c r="D370" s="46"/>
      <c r="E370" s="13"/>
      <c r="H370" s="13"/>
      <c r="K370" s="13"/>
    </row>
    <row r="371" spans="1:12" x14ac:dyDescent="0.5">
      <c r="E371" s="13"/>
      <c r="H371" s="13"/>
      <c r="K371" s="13"/>
    </row>
    <row r="372" spans="1:12" x14ac:dyDescent="0.5">
      <c r="E372" s="13"/>
      <c r="H372" s="13"/>
      <c r="K372" s="13"/>
    </row>
    <row r="373" spans="1:12" x14ac:dyDescent="0.5">
      <c r="E373" s="13"/>
      <c r="H373" s="13"/>
      <c r="K373" s="13"/>
    </row>
    <row r="374" spans="1:12" x14ac:dyDescent="0.5">
      <c r="E374" s="13"/>
      <c r="H374" s="13"/>
      <c r="K374" s="13"/>
    </row>
    <row r="375" spans="1:12" x14ac:dyDescent="0.5">
      <c r="A375" s="46"/>
      <c r="B375" s="46"/>
      <c r="C375" s="90"/>
      <c r="D375" s="92"/>
      <c r="E375" s="13"/>
      <c r="F375" s="54"/>
      <c r="G375" s="92"/>
      <c r="H375" s="13"/>
      <c r="I375" s="54"/>
      <c r="J375" s="100"/>
      <c r="K375" s="99"/>
      <c r="L375" s="99"/>
    </row>
    <row r="376" spans="1:12" x14ac:dyDescent="0.5">
      <c r="A376" s="46"/>
      <c r="B376" s="46"/>
      <c r="C376" s="90"/>
      <c r="D376" s="54"/>
      <c r="E376" s="94"/>
      <c r="F376" s="54"/>
      <c r="G376" s="54"/>
      <c r="H376" s="94"/>
      <c r="I376" s="95"/>
      <c r="J376" s="99"/>
      <c r="K376" s="99"/>
      <c r="L376" s="99"/>
    </row>
    <row r="377" spans="1:12" x14ac:dyDescent="0.5">
      <c r="A377" s="46"/>
      <c r="B377" s="46"/>
      <c r="C377" s="90"/>
      <c r="D377" s="54"/>
      <c r="E377" s="94"/>
      <c r="F377" s="54"/>
      <c r="G377" s="54"/>
      <c r="H377" s="94"/>
      <c r="I377" s="95"/>
      <c r="J377" s="99"/>
      <c r="K377" s="99"/>
      <c r="L377" s="99"/>
    </row>
    <row r="378" spans="1:12" x14ac:dyDescent="0.5">
      <c r="A378" s="46"/>
      <c r="B378" s="46"/>
      <c r="C378" s="90"/>
      <c r="D378" s="54"/>
      <c r="E378" s="94"/>
      <c r="F378" s="54"/>
      <c r="G378" s="54"/>
      <c r="H378" s="94"/>
      <c r="I378" s="95"/>
      <c r="J378" s="99"/>
      <c r="K378" s="99"/>
      <c r="L378" s="99"/>
    </row>
    <row r="379" spans="1:12" x14ac:dyDescent="0.5">
      <c r="A379" s="46"/>
      <c r="B379" s="46"/>
      <c r="C379" s="90"/>
      <c r="D379" s="92"/>
      <c r="E379" s="13"/>
      <c r="F379" s="54"/>
      <c r="G379" s="92"/>
      <c r="H379" s="13"/>
      <c r="I379" s="54"/>
      <c r="J379" s="100"/>
      <c r="K379" s="99"/>
      <c r="L379" s="99"/>
    </row>
    <row r="380" spans="1:12" x14ac:dyDescent="0.5">
      <c r="A380" s="46"/>
      <c r="B380" s="46"/>
      <c r="C380" s="90"/>
      <c r="D380" s="54"/>
      <c r="E380" s="13"/>
      <c r="F380" s="54"/>
      <c r="G380" s="54"/>
      <c r="H380" s="13"/>
      <c r="I380" s="54"/>
      <c r="J380" s="99"/>
      <c r="K380" s="99"/>
      <c r="L380" s="99"/>
    </row>
    <row r="381" spans="1:12" x14ac:dyDescent="0.5">
      <c r="B381" s="46"/>
      <c r="C381" s="90"/>
      <c r="D381" s="54"/>
      <c r="E381" s="13"/>
      <c r="F381" s="54"/>
      <c r="G381" s="54"/>
      <c r="H381" s="13"/>
      <c r="I381" s="54"/>
      <c r="J381" s="99"/>
      <c r="K381" s="99"/>
      <c r="L381" s="99"/>
    </row>
    <row r="382" spans="1:12" x14ac:dyDescent="0.5">
      <c r="A382" s="46"/>
      <c r="B382" s="46"/>
      <c r="C382" s="90"/>
      <c r="D382" s="54"/>
      <c r="E382" s="13"/>
      <c r="F382" s="54"/>
      <c r="G382" s="54"/>
      <c r="H382" s="13"/>
      <c r="I382" s="54"/>
      <c r="J382" s="99"/>
      <c r="K382" s="99"/>
      <c r="L382" s="99"/>
    </row>
    <row r="383" spans="1:12" x14ac:dyDescent="0.5">
      <c r="A383" s="46"/>
      <c r="B383" s="46"/>
      <c r="C383" s="90"/>
      <c r="D383" s="54"/>
      <c r="E383" s="13"/>
      <c r="F383" s="54"/>
      <c r="G383" s="54"/>
      <c r="H383" s="13"/>
      <c r="I383" s="54"/>
      <c r="J383" s="99"/>
      <c r="K383" s="99"/>
      <c r="L383" s="99"/>
    </row>
    <row r="384" spans="1:12" x14ac:dyDescent="0.5">
      <c r="A384" s="46"/>
      <c r="B384" s="46"/>
      <c r="C384" s="90"/>
      <c r="D384" s="30"/>
      <c r="E384" s="13"/>
      <c r="F384" s="54"/>
      <c r="G384" s="92"/>
      <c r="H384" s="13"/>
      <c r="I384" s="54"/>
      <c r="J384" s="100"/>
      <c r="K384" s="99"/>
      <c r="L384" s="99"/>
    </row>
    <row r="385" spans="1:12" x14ac:dyDescent="0.5">
      <c r="A385" s="46"/>
      <c r="B385" s="46"/>
      <c r="C385" s="90"/>
      <c r="D385" s="54"/>
      <c r="E385" s="13"/>
      <c r="F385" s="54"/>
      <c r="G385" s="54"/>
      <c r="H385" s="13"/>
      <c r="I385" s="54"/>
      <c r="J385" s="99"/>
      <c r="K385" s="99"/>
      <c r="L385" s="99"/>
    </row>
    <row r="386" spans="1:12" x14ac:dyDescent="0.5">
      <c r="A386" s="46"/>
      <c r="B386" s="46"/>
      <c r="C386" s="90"/>
      <c r="D386" s="30"/>
      <c r="E386" s="13"/>
      <c r="F386" s="54"/>
      <c r="G386" s="30"/>
      <c r="H386" s="13"/>
      <c r="I386" s="54"/>
      <c r="J386" s="100"/>
      <c r="K386" s="99"/>
      <c r="L386" s="99"/>
    </row>
    <row r="387" spans="1:12" x14ac:dyDescent="0.5">
      <c r="A387" s="46"/>
      <c r="B387" s="46"/>
      <c r="C387" s="90"/>
      <c r="D387" s="54"/>
      <c r="E387" s="13"/>
      <c r="F387" s="54"/>
      <c r="G387" s="54"/>
      <c r="H387" s="13"/>
      <c r="I387" s="54"/>
      <c r="J387" s="99"/>
      <c r="K387" s="99"/>
      <c r="L387" s="99"/>
    </row>
    <row r="388" spans="1:12" x14ac:dyDescent="0.5">
      <c r="B388" s="46"/>
      <c r="C388" s="90"/>
      <c r="D388" s="54"/>
      <c r="E388" s="13"/>
      <c r="F388" s="54"/>
      <c r="G388" s="54"/>
      <c r="H388" s="13"/>
      <c r="I388" s="54"/>
      <c r="J388" s="99"/>
      <c r="K388" s="99"/>
      <c r="L388" s="99"/>
    </row>
    <row r="389" spans="1:12" x14ac:dyDescent="0.5">
      <c r="B389" s="46"/>
      <c r="C389" s="90"/>
      <c r="D389" s="54"/>
      <c r="E389" s="13"/>
      <c r="F389" s="54"/>
      <c r="G389" s="54"/>
      <c r="H389" s="13"/>
      <c r="I389" s="54"/>
      <c r="J389" s="99"/>
      <c r="K389" s="99"/>
      <c r="L389" s="99"/>
    </row>
    <row r="390" spans="1:12" x14ac:dyDescent="0.5">
      <c r="B390" s="46"/>
      <c r="C390" s="90"/>
      <c r="D390" s="54"/>
      <c r="E390" s="13"/>
      <c r="F390" s="54"/>
      <c r="G390" s="54"/>
      <c r="H390" s="13"/>
      <c r="I390" s="54"/>
      <c r="J390" s="99"/>
      <c r="K390" s="99"/>
      <c r="L390" s="99"/>
    </row>
    <row r="391" spans="1:12" x14ac:dyDescent="0.5">
      <c r="B391" s="46"/>
      <c r="C391" s="90"/>
      <c r="D391" s="30"/>
      <c r="E391" s="13"/>
      <c r="F391" s="54"/>
      <c r="G391" s="92"/>
      <c r="H391" s="13"/>
      <c r="I391" s="54"/>
      <c r="J391" s="100"/>
      <c r="K391" s="99"/>
      <c r="L391" s="99"/>
    </row>
    <row r="392" spans="1:12" x14ac:dyDescent="0.5">
      <c r="B392" s="46"/>
      <c r="C392" s="90"/>
      <c r="D392" s="30"/>
      <c r="E392" s="13"/>
      <c r="F392" s="54"/>
      <c r="G392" s="30"/>
      <c r="H392" s="13"/>
      <c r="I392" s="54"/>
      <c r="J392" s="99"/>
      <c r="K392" s="99"/>
      <c r="L392" s="99"/>
    </row>
    <row r="393" spans="1:12" x14ac:dyDescent="0.5">
      <c r="A393" s="46"/>
      <c r="B393" s="46"/>
      <c r="C393" s="90"/>
      <c r="D393" s="30"/>
      <c r="E393" s="13"/>
      <c r="F393" s="54"/>
      <c r="G393" s="30"/>
      <c r="H393" s="13"/>
      <c r="I393" s="54"/>
      <c r="J393" s="100"/>
      <c r="K393" s="99"/>
      <c r="L393" s="99"/>
    </row>
    <row r="394" spans="1:12" x14ac:dyDescent="0.5">
      <c r="A394" s="46"/>
      <c r="B394" s="46"/>
      <c r="C394" s="90"/>
      <c r="D394" s="54"/>
      <c r="E394" s="13"/>
      <c r="F394" s="54"/>
      <c r="G394" s="54"/>
      <c r="H394" s="13"/>
      <c r="I394" s="54"/>
      <c r="J394" s="99"/>
      <c r="K394" s="99"/>
      <c r="L394" s="99"/>
    </row>
    <row r="395" spans="1:12" x14ac:dyDescent="0.5">
      <c r="B395" s="46"/>
      <c r="C395" s="90"/>
      <c r="D395" s="54"/>
      <c r="E395" s="13"/>
      <c r="F395" s="54"/>
      <c r="G395" s="54"/>
      <c r="H395" s="13"/>
      <c r="I395" s="54"/>
      <c r="J395" s="99"/>
      <c r="K395" s="99"/>
      <c r="L395" s="99"/>
    </row>
    <row r="396" spans="1:12" x14ac:dyDescent="0.5">
      <c r="B396" s="46"/>
      <c r="C396" s="90"/>
      <c r="D396" s="54"/>
      <c r="E396" s="13"/>
      <c r="F396" s="54"/>
      <c r="G396" s="54"/>
      <c r="H396" s="13"/>
      <c r="I396" s="54"/>
      <c r="J396" s="99"/>
      <c r="K396" s="99"/>
      <c r="L396" s="99"/>
    </row>
    <row r="397" spans="1:12" x14ac:dyDescent="0.5">
      <c r="B397" s="46"/>
      <c r="C397" s="90"/>
      <c r="D397" s="30"/>
      <c r="E397" s="13"/>
      <c r="F397" s="54"/>
      <c r="G397" s="92"/>
      <c r="H397" s="13"/>
      <c r="I397" s="54"/>
      <c r="J397" s="100"/>
      <c r="K397" s="99"/>
      <c r="L397" s="99"/>
    </row>
    <row r="398" spans="1:12" x14ac:dyDescent="0.5">
      <c r="B398" s="46"/>
      <c r="C398" s="90"/>
      <c r="D398" s="30"/>
      <c r="E398" s="13"/>
      <c r="F398" s="54"/>
      <c r="G398" s="92"/>
      <c r="H398" s="13"/>
      <c r="I398" s="54"/>
      <c r="J398" s="100"/>
      <c r="K398" s="99"/>
      <c r="L398" s="99"/>
    </row>
    <row r="399" spans="1:12" x14ac:dyDescent="0.5">
      <c r="B399" s="46"/>
      <c r="C399" s="90"/>
      <c r="D399" s="30"/>
      <c r="E399" s="13"/>
      <c r="F399" s="54"/>
      <c r="G399" s="30"/>
      <c r="H399" s="13"/>
      <c r="I399" s="54"/>
      <c r="J399" s="99"/>
      <c r="K399" s="99"/>
      <c r="L399" s="99"/>
    </row>
    <row r="400" spans="1:12" x14ac:dyDescent="0.5">
      <c r="A400" s="46"/>
      <c r="B400" s="46"/>
      <c r="C400" s="90"/>
      <c r="D400" s="30"/>
      <c r="E400" s="13"/>
      <c r="F400" s="54"/>
      <c r="G400" s="30"/>
      <c r="H400" s="13"/>
      <c r="I400" s="54"/>
      <c r="J400" s="99"/>
      <c r="K400" s="99"/>
      <c r="L400" s="99"/>
    </row>
    <row r="401" spans="1:12" x14ac:dyDescent="0.5">
      <c r="B401" s="46"/>
      <c r="C401" s="90"/>
      <c r="D401" s="54"/>
      <c r="E401" s="13"/>
      <c r="F401" s="54"/>
      <c r="G401" s="54"/>
      <c r="H401" s="13"/>
      <c r="I401" s="54"/>
      <c r="J401" s="99"/>
      <c r="K401" s="99"/>
      <c r="L401" s="99"/>
    </row>
    <row r="402" spans="1:12" x14ac:dyDescent="0.5">
      <c r="B402" s="46"/>
      <c r="C402" s="90"/>
      <c r="D402" s="54"/>
      <c r="E402" s="13"/>
      <c r="F402" s="54"/>
      <c r="G402" s="54"/>
      <c r="H402" s="13"/>
      <c r="I402" s="54"/>
      <c r="J402" s="99"/>
      <c r="K402" s="99"/>
      <c r="L402" s="99"/>
    </row>
    <row r="403" spans="1:12" x14ac:dyDescent="0.5">
      <c r="B403" s="46"/>
      <c r="C403" s="90"/>
      <c r="D403" s="30"/>
      <c r="E403" s="13"/>
      <c r="F403" s="54"/>
      <c r="G403" s="30"/>
      <c r="H403" s="13"/>
      <c r="I403" s="54"/>
      <c r="J403" s="100"/>
      <c r="K403" s="99"/>
      <c r="L403" s="99"/>
    </row>
    <row r="404" spans="1:12" x14ac:dyDescent="0.5">
      <c r="B404" s="46"/>
      <c r="C404" s="90"/>
      <c r="D404" s="54"/>
      <c r="E404" s="13"/>
      <c r="F404" s="54"/>
      <c r="G404" s="54"/>
      <c r="H404" s="13"/>
      <c r="I404" s="54"/>
      <c r="J404" s="99"/>
      <c r="K404" s="99"/>
      <c r="L404" s="99"/>
    </row>
    <row r="405" spans="1:12" x14ac:dyDescent="0.5">
      <c r="B405" s="46"/>
      <c r="C405" s="90"/>
      <c r="D405" s="54"/>
      <c r="E405" s="13"/>
      <c r="F405" s="54"/>
      <c r="G405" s="54"/>
      <c r="H405" s="13"/>
      <c r="I405" s="54"/>
      <c r="J405" s="99"/>
      <c r="K405" s="99"/>
      <c r="L405" s="99"/>
    </row>
    <row r="406" spans="1:12" x14ac:dyDescent="0.5">
      <c r="B406" s="46"/>
      <c r="C406" s="90"/>
      <c r="D406" s="54"/>
      <c r="E406" s="13"/>
      <c r="F406" s="54"/>
      <c r="G406" s="54"/>
      <c r="H406" s="13"/>
      <c r="I406" s="54"/>
      <c r="J406" s="99"/>
      <c r="K406" s="99"/>
      <c r="L406" s="99"/>
    </row>
    <row r="407" spans="1:12" x14ac:dyDescent="0.5">
      <c r="A407" s="46"/>
      <c r="B407" s="46"/>
      <c r="D407" s="30"/>
      <c r="E407" s="13"/>
      <c r="F407" s="54"/>
      <c r="G407" s="30"/>
      <c r="H407" s="13"/>
      <c r="I407" s="54"/>
      <c r="J407" s="100"/>
      <c r="K407" s="99"/>
      <c r="L407" s="99"/>
    </row>
    <row r="408" spans="1:12" x14ac:dyDescent="0.5">
      <c r="A408" s="97"/>
      <c r="E408" s="13"/>
      <c r="H408" s="13"/>
      <c r="K408" s="13"/>
    </row>
    <row r="409" spans="1:12" x14ac:dyDescent="0.5">
      <c r="A409" s="46"/>
      <c r="E409" s="13"/>
      <c r="H409" s="13"/>
      <c r="K409" s="13"/>
    </row>
    <row r="410" spans="1:12" x14ac:dyDescent="0.5">
      <c r="E410" s="13"/>
      <c r="H410" s="13"/>
      <c r="K410" s="13"/>
    </row>
  </sheetData>
  <mergeCells count="33">
    <mergeCell ref="M5:O5"/>
    <mergeCell ref="P5:R5"/>
    <mergeCell ref="A1:R1"/>
    <mergeCell ref="G4:I4"/>
    <mergeCell ref="E5:F6"/>
    <mergeCell ref="H5:I6"/>
    <mergeCell ref="K5:L6"/>
    <mergeCell ref="B4:B7"/>
    <mergeCell ref="Q6:R6"/>
    <mergeCell ref="A57:R57"/>
    <mergeCell ref="D60:F60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</mergeCells>
  <phoneticPr fontId="4" type="noConversion"/>
  <pageMargins left="0.118110236220472" right="0.118110236220472" top="0.196850393700787" bottom="0.196850393700787" header="0" footer="0"/>
  <pageSetup scale="43" orientation="landscape" r:id="rId1"/>
  <headerFooter alignWithMargins="0"/>
  <rowBreaks count="3" manualBreakCount="3">
    <brk id="55" max="17" man="1"/>
    <brk id="101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2025-06-17T09:21:47Z</cp:lastPrinted>
  <dcterms:created xsi:type="dcterms:W3CDTF">2007-02-04T08:24:33Z</dcterms:created>
  <dcterms:modified xsi:type="dcterms:W3CDTF">2025-06-17T09:21:52Z</dcterms:modified>
</cp:coreProperties>
</file>