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JUL,2025\"/>
    </mc:Choice>
  </mc:AlternateContent>
  <xr:revisionPtr revIDLastSave="0" documentId="13_ncr:1_{D360B4FB-090D-45D8-A12E-014003497B2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Sheet1!$A$1:$R$101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N42" i="1"/>
  <c r="M42" i="1"/>
  <c r="R22" i="1"/>
  <c r="Q22" i="1"/>
  <c r="P22" i="1"/>
  <c r="F80" i="1"/>
  <c r="E80" i="1"/>
  <c r="F75" i="1"/>
  <c r="E75" i="1"/>
  <c r="F68" i="1"/>
  <c r="E68" i="1"/>
  <c r="D68" i="1"/>
  <c r="F64" i="1"/>
  <c r="E64" i="1"/>
  <c r="F49" i="1"/>
  <c r="E49" i="1"/>
  <c r="F41" i="1"/>
  <c r="E41" i="1"/>
  <c r="F26" i="1"/>
  <c r="E26" i="1"/>
  <c r="F11" i="1"/>
  <c r="F10" i="1" s="1"/>
  <c r="E11" i="1"/>
  <c r="E10" i="1" s="1"/>
  <c r="D11" i="1"/>
  <c r="F47" i="1" l="1"/>
  <c r="F97" i="1"/>
  <c r="E47" i="1"/>
  <c r="E97" i="1" s="1"/>
  <c r="L80" i="1"/>
  <c r="K80" i="1"/>
  <c r="I80" i="1"/>
  <c r="H80" i="1"/>
  <c r="L75" i="1"/>
  <c r="K75" i="1"/>
  <c r="I75" i="1"/>
  <c r="H75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L41" i="1"/>
  <c r="K41" i="1"/>
  <c r="I41" i="1"/>
  <c r="H41" i="1"/>
  <c r="L26" i="1"/>
  <c r="K26" i="1"/>
  <c r="I26" i="1"/>
  <c r="H26" i="1"/>
  <c r="L11" i="1"/>
  <c r="L10" i="1" s="1"/>
  <c r="K11" i="1"/>
  <c r="J11" i="1"/>
  <c r="K10" i="1"/>
  <c r="I11" i="1"/>
  <c r="I10" i="1" s="1"/>
  <c r="H11" i="1"/>
  <c r="H10" i="1" s="1"/>
  <c r="G11" i="1"/>
  <c r="H47" i="1" l="1"/>
  <c r="H97" i="1" s="1"/>
  <c r="I47" i="1"/>
  <c r="I97" i="1" s="1"/>
  <c r="K47" i="1"/>
  <c r="K97" i="1" s="1"/>
  <c r="L47" i="1"/>
  <c r="L97" i="1" s="1"/>
  <c r="Q44" i="1"/>
  <c r="P44" i="1"/>
  <c r="N93" i="1"/>
  <c r="O93" i="1"/>
  <c r="R44" i="1"/>
  <c r="P95" i="1" l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P77" i="1" l="1"/>
  <c r="Q97" i="1" l="1"/>
  <c r="O44" i="1" l="1"/>
  <c r="N44" i="1"/>
  <c r="M44" i="1"/>
  <c r="N14" i="1" l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M92" i="1"/>
  <c r="P36" i="1" l="1"/>
  <c r="M36" i="1"/>
  <c r="Q36" i="1" l="1"/>
  <c r="N26" i="1" l="1"/>
  <c r="M94" i="1" l="1"/>
  <c r="Q71" i="1"/>
  <c r="M37" i="1"/>
  <c r="P18" i="1"/>
  <c r="P50" i="1"/>
  <c r="O21" i="1" l="1"/>
  <c r="M95" i="1" l="1"/>
  <c r="M91" i="1"/>
  <c r="M89" i="1"/>
  <c r="R8" i="1" l="1"/>
  <c r="Q82" i="1" l="1"/>
  <c r="O8" i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P78" i="1" l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R53" i="1"/>
  <c r="R51" i="1"/>
  <c r="O79" i="1"/>
  <c r="Q8" i="1"/>
  <c r="N75" i="1"/>
  <c r="P68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</calcChain>
</file>

<file path=xl/sharedStrings.xml><?xml version="1.0" encoding="utf-8"?>
<sst xmlns="http://schemas.openxmlformats.org/spreadsheetml/2006/main" count="317" uniqueCount="120">
  <si>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</si>
  <si>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</si>
  <si>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</si>
  <si>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</si>
  <si>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</si>
  <si>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</si>
  <si>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</si>
  <si>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</si>
  <si>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</si>
  <si>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</si>
  <si>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</si>
  <si>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</si>
  <si>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</si>
  <si>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</si>
  <si>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</si>
  <si>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</si>
  <si>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</si>
  <si>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</si>
  <si>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</si>
  <si>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</si>
  <si>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</si>
  <si>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</si>
  <si>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</si>
  <si>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</si>
  <si>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</si>
  <si>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</si>
  <si>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</si>
  <si>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</si>
  <si>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</si>
  <si>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</si>
  <si>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</si>
  <si>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</si>
  <si>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</si>
  <si>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</si>
  <si>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</si>
  <si>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</si>
  <si>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</si>
  <si>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</si>
  <si>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</si>
  <si>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</si>
  <si>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</si>
  <si>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</si>
  <si>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</si>
  <si>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</si>
  <si>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</si>
  <si>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</si>
  <si>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</si>
  <si>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</si>
  <si>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</si>
  <si>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</si>
  <si>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</si>
  <si>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</si>
  <si>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</si>
  <si>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</si>
  <si>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</si>
  <si>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</si>
  <si>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</si>
  <si>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</si>
  <si>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</si>
  <si>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</si>
  <si>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</si>
  <si>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</si>
  <si>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</si>
  <si>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</si>
  <si>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</si>
  <si>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</si>
  <si>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</si>
  <si>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</si>
  <si>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</si>
  <si>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</si>
  <si>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</si>
  <si>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</si>
  <si>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</si>
  <si>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</si>
  <si>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</si>
  <si>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</si>
  <si>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</si>
  <si>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</si>
  <si>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</si>
  <si>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</si>
  <si>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</si>
  <si>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</si>
  <si>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</si>
  <si>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</si>
  <si>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</si>
  <si>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</si>
  <si>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</si>
  <si>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</si>
  <si>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</si>
  <si>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</si>
  <si>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</si>
  <si>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</si>
  <si>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</si>
  <si>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</si>
  <si>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</si>
  <si>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</si>
  <si>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</si>
  <si>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</si>
  <si>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</si>
  <si>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</si>
  <si>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</si>
  <si>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</si>
  <si>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</si>
  <si>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      ( **) QUANTITY DATA HAS BEEN ESTIMATED WHERE EVER IT IS FOUND NECESSARY.</t>
  </si>
  <si>
    <t xml:space="preserve"> 24.MADEUP ARTICLES(EXCL.TOWELS &amp; BEDWEAR.)</t>
  </si>
  <si>
    <t xml:space="preserve">               ( U.S DOLLARS IN THOUSAND )</t>
  </si>
  <si>
    <t>K.G</t>
  </si>
  <si>
    <t xml:space="preserve"> 15.COTTON CLOTH   </t>
  </si>
  <si>
    <t xml:space="preserve">    f) RUBBER TYRES &amp; TUBES</t>
  </si>
  <si>
    <t xml:space="preserve">    g) OTHER MACHINERY</t>
  </si>
  <si>
    <t>-</t>
  </si>
  <si>
    <t>STATEMENT SHOWING EXPORTS OF SELECTED COMMODITIES DURING THE MONTH OF JULY, 2025</t>
  </si>
  <si>
    <t xml:space="preserve">                   JULY, 2025  ( R)</t>
  </si>
  <si>
    <t xml:space="preserve">                   JULY,2024</t>
  </si>
  <si>
    <t xml:space="preserve">  % CHANGE IN JULY,2025 OVER</t>
  </si>
  <si>
    <t>JULY,2024</t>
  </si>
  <si>
    <t xml:space="preserve">                   JUNE, 2025  ( F)</t>
  </si>
  <si>
    <t xml:space="preserve">        JUNE,2025</t>
  </si>
  <si>
    <t xml:space="preserve">              2.   SOME DIFFERENCE MAY OCCUR IN PERCENTAGE CHANGE WITH  RESPECT TO RUPEES &amp; DOLLARS.</t>
  </si>
  <si>
    <t>NOTE:-  1.   THE DATA FOR THE MONTH OF JUNE, 2025 AND JULY, 2024 HAVE BEEN REVISED BY DRS (FBR) AND RECEIVED FROM THE SOURCE PAKISTAN SINGLE WINDOW (PSW)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</si>
</sst>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7" fillId="0" borderId="0" xfId="0" applyFont="1"/>
    <xf numFmtId="3" fontId="7" fillId="0" borderId="0" xfId="0" applyNumberFormat="1" applyFont="1"/>
    <xf numFmtId="37" fontId="7" fillId="0" borderId="0" xfId="0" applyNumberFormat="1" applyFont="1" applyAlignment="1">
      <alignment horizontal="left"/>
    </xf>
    <xf numFmtId="3" fontId="7" fillId="0" borderId="8" xfId="0" applyNumberFormat="1" applyFont="1" applyBorder="1"/>
    <xf numFmtId="3" fontId="8" fillId="0" borderId="0" xfId="4" applyNumberFormat="1" applyFont="1"/>
    <xf numFmtId="3" fontId="9" fillId="0" borderId="0" xfId="0" applyNumberFormat="1" applyFont="1"/>
    <xf numFmtId="37" fontId="7" fillId="0" borderId="0" xfId="0" applyNumberFormat="1" applyFont="1"/>
    <xf numFmtId="166" fontId="9" fillId="0" borderId="0" xfId="1" applyNumberFormat="1" applyFont="1" applyFill="1"/>
    <xf numFmtId="41" fontId="9" fillId="0" borderId="0" xfId="2" applyFont="1" applyFill="1"/>
    <xf numFmtId="41" fontId="7" fillId="0" borderId="0" xfId="2" applyFont="1" applyFill="1"/>
    <xf numFmtId="37" fontId="7" fillId="0" borderId="0" xfId="0" applyNumberFormat="1" applyFont="1" applyAlignment="1">
      <alignment horizontal="center"/>
    </xf>
    <xf numFmtId="3" fontId="8" fillId="0" borderId="0" xfId="5" applyNumberFormat="1" applyFont="1"/>
    <xf numFmtId="167" fontId="9" fillId="0" borderId="0" xfId="1" applyNumberFormat="1" applyFont="1" applyFill="1"/>
    <xf numFmtId="166" fontId="9" fillId="0" borderId="0" xfId="1" applyNumberFormat="1" applyFont="1" applyFill="1" applyBorder="1"/>
    <xf numFmtId="3" fontId="9" fillId="0" borderId="0" xfId="0" applyNumberFormat="1" applyFont="1" applyAlignment="1">
      <alignment horizontal="center"/>
    </xf>
    <xf numFmtId="43" fontId="9" fillId="0" borderId="0" xfId="1" applyFont="1" applyFill="1" applyBorder="1"/>
    <xf numFmtId="1" fontId="9" fillId="0" borderId="0" xfId="1" applyNumberFormat="1" applyFont="1" applyFill="1" applyBorder="1"/>
    <xf numFmtId="166" fontId="9" fillId="0" borderId="0" xfId="0" applyNumberFormat="1" applyFont="1"/>
    <xf numFmtId="2" fontId="7" fillId="0" borderId="0" xfId="0" applyNumberFormat="1" applyFont="1"/>
    <xf numFmtId="2" fontId="7" fillId="0" borderId="0" xfId="0" applyNumberFormat="1" applyFont="1" applyAlignment="1">
      <alignment horizontal="left"/>
    </xf>
    <xf numFmtId="0" fontId="7" fillId="0" borderId="15" xfId="0" applyFont="1" applyBorder="1"/>
    <xf numFmtId="37" fontId="7" fillId="0" borderId="1" xfId="0" applyNumberFormat="1" applyFont="1" applyBorder="1" applyAlignment="1">
      <alignment horizontal="center"/>
    </xf>
    <xf numFmtId="37" fontId="7" fillId="0" borderId="11" xfId="0" applyNumberFormat="1" applyFont="1" applyBorder="1"/>
    <xf numFmtId="37" fontId="7" fillId="0" borderId="12" xfId="0" applyNumberFormat="1" applyFont="1" applyBorder="1"/>
    <xf numFmtId="37" fontId="7" fillId="0" borderId="14" xfId="0" applyNumberFormat="1" applyFont="1" applyBorder="1"/>
    <xf numFmtId="37" fontId="7" fillId="0" borderId="11" xfId="0" applyNumberFormat="1" applyFont="1" applyBorder="1" applyAlignment="1">
      <alignment horizontal="left"/>
    </xf>
    <xf numFmtId="2" fontId="7" fillId="0" borderId="12" xfId="0" applyNumberFormat="1" applyFont="1" applyBorder="1" applyAlignment="1">
      <alignment horizontal="left"/>
    </xf>
    <xf numFmtId="2" fontId="7" fillId="0" borderId="12" xfId="0" applyNumberFormat="1" applyFont="1" applyBorder="1"/>
    <xf numFmtId="0" fontId="7" fillId="0" borderId="12" xfId="0" applyFont="1" applyBorder="1"/>
    <xf numFmtId="37" fontId="7" fillId="0" borderId="12" xfId="0" applyNumberFormat="1" applyFont="1" applyBorder="1" applyAlignment="1">
      <alignment horizontal="left"/>
    </xf>
    <xf numFmtId="0" fontId="7" fillId="0" borderId="4" xfId="0" applyFont="1" applyBorder="1"/>
    <xf numFmtId="37" fontId="7" fillId="0" borderId="3" xfId="0" applyNumberFormat="1" applyFont="1" applyBorder="1" applyAlignment="1">
      <alignment horizontal="left"/>
    </xf>
    <xf numFmtId="0" fontId="7" fillId="0" borderId="5" xfId="0" applyFont="1" applyBorder="1"/>
    <xf numFmtId="37" fontId="7" fillId="0" borderId="4" xfId="0" applyNumberFormat="1" applyFont="1" applyBorder="1" applyAlignment="1">
      <alignment horizontal="left"/>
    </xf>
    <xf numFmtId="37" fontId="7" fillId="0" borderId="3" xfId="0" applyNumberFormat="1" applyFont="1" applyBorder="1" applyAlignment="1">
      <alignment horizontal="right"/>
    </xf>
    <xf numFmtId="37" fontId="7" fillId="0" borderId="5" xfId="0" applyNumberFormat="1" applyFont="1" applyBorder="1" applyAlignment="1">
      <alignment horizontal="right"/>
    </xf>
    <xf numFmtId="0" fontId="7" fillId="0" borderId="13" xfId="0" applyFont="1" applyBorder="1"/>
    <xf numFmtId="37" fontId="7" fillId="0" borderId="8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7" fontId="7" fillId="0" borderId="10" xfId="0" applyNumberFormat="1" applyFont="1" applyBorder="1" applyAlignment="1">
      <alignment horizontal="right"/>
    </xf>
    <xf numFmtId="37" fontId="7" fillId="0" borderId="7" xfId="0" applyNumberFormat="1" applyFont="1" applyBorder="1" applyAlignment="1">
      <alignment horizontal="right"/>
    </xf>
    <xf numFmtId="37" fontId="7" fillId="0" borderId="9" xfId="0" applyNumberFormat="1" applyFont="1" applyBorder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37" fontId="7" fillId="0" borderId="11" xfId="0" applyNumberFormat="1" applyFont="1" applyBorder="1" applyAlignment="1">
      <alignment horizontal="right"/>
    </xf>
    <xf numFmtId="37" fontId="9" fillId="0" borderId="0" xfId="0" applyNumberFormat="1" applyFont="1" applyAlignment="1">
      <alignment horizontal="center"/>
    </xf>
    <xf numFmtId="3" fontId="8" fillId="0" borderId="1" xfId="4" applyNumberFormat="1" applyFont="1" applyBorder="1"/>
    <xf numFmtId="4" fontId="9" fillId="0" borderId="0" xfId="0" applyNumberFormat="1" applyFont="1" applyAlignment="1">
      <alignment horizontal="right"/>
    </xf>
    <xf numFmtId="4" fontId="9" fillId="0" borderId="0" xfId="0" applyNumberFormat="1" applyFont="1"/>
    <xf numFmtId="0" fontId="7" fillId="0" borderId="0" xfId="0" applyFont="1" applyAlignment="1">
      <alignment horizontal="center"/>
    </xf>
    <xf numFmtId="37" fontId="9" fillId="0" borderId="0" xfId="0" applyNumberFormat="1" applyFont="1" applyAlignment="1">
      <alignment horizontal="right"/>
    </xf>
    <xf numFmtId="3" fontId="9" fillId="0" borderId="0" xfId="2" applyNumberFormat="1" applyFont="1" applyFill="1" applyBorder="1"/>
    <xf numFmtId="3" fontId="9" fillId="0" borderId="0" xfId="4" applyNumberFormat="1" applyFont="1"/>
    <xf numFmtId="37" fontId="7" fillId="0" borderId="8" xfId="0" quotePrefix="1" applyNumberFormat="1" applyFont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37" fontId="7" fillId="0" borderId="8" xfId="0" applyNumberFormat="1" applyFont="1" applyBorder="1" applyAlignment="1">
      <alignment horizontal="left"/>
    </xf>
    <xf numFmtId="2" fontId="7" fillId="0" borderId="8" xfId="0" applyNumberFormat="1" applyFont="1" applyBorder="1"/>
    <xf numFmtId="37" fontId="7" fillId="0" borderId="9" xfId="0" applyNumberFormat="1" applyFont="1" applyBorder="1" applyAlignment="1">
      <alignment horizontal="left"/>
    </xf>
    <xf numFmtId="37" fontId="9" fillId="0" borderId="0" xfId="0" applyNumberFormat="1" applyFont="1" applyAlignment="1">
      <alignment horizontal="left"/>
    </xf>
    <xf numFmtId="3" fontId="9" fillId="0" borderId="0" xfId="5" applyNumberFormat="1" applyFont="1"/>
    <xf numFmtId="0" fontId="0" fillId="0" borderId="8" xfId="0" applyBorder="1"/>
    <xf numFmtId="165" fontId="7" fillId="0" borderId="0" xfId="0" applyNumberFormat="1" applyFont="1" applyAlignment="1">
      <alignment horizontal="left"/>
    </xf>
    <xf numFmtId="165" fontId="7" fillId="0" borderId="0" xfId="0" applyNumberFormat="1" applyFont="1"/>
    <xf numFmtId="0" fontId="10" fillId="0" borderId="0" xfId="0" applyFont="1"/>
    <xf numFmtId="37" fontId="10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/>
    </xf>
    <xf numFmtId="37" fontId="7" fillId="0" borderId="11" xfId="0" applyNumberFormat="1" applyFont="1" applyBorder="1"/>
    <xf numFmtId="37" fontId="7" fillId="0" borderId="12" xfId="0" applyNumberFormat="1" applyFont="1" applyBorder="1"/>
    <xf numFmtId="37" fontId="7" fillId="0" borderId="14" xfId="0" applyNumberFormat="1" applyFont="1" applyBorder="1"/>
    <xf numFmtId="37" fontId="7" fillId="0" borderId="11" xfId="0" applyNumberFormat="1" applyFont="1" applyBorder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12" xfId="0" applyNumberFormat="1" applyFont="1" applyBorder="1" applyAlignment="1">
      <alignment horizontal="center"/>
    </xf>
    <xf numFmtId="37" fontId="7" fillId="0" borderId="2" xfId="0" applyNumberFormat="1" applyFont="1" applyBorder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37" fontId="7" fillId="0" borderId="9" xfId="0" applyNumberFormat="1" applyFont="1" applyBorder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37" fontId="7" fillId="0" borderId="15" xfId="0" applyNumberFormat="1" applyFont="1" applyBorder="1" applyAlignment="1">
      <alignment horizontal="center" vertical="center"/>
    </xf>
    <xf numFmtId="37" fontId="7" fillId="0" borderId="7" xfId="0" applyNumberFormat="1" applyFont="1" applyBorder="1" applyAlignment="1">
      <alignment horizontal="center" vertical="center"/>
    </xf>
    <xf numFmtId="37" fontId="7" fillId="0" borderId="13" xfId="0" applyNumberFormat="1" applyFont="1" applyBorder="1" applyAlignment="1">
      <alignment horizontal="center" vertical="center"/>
    </xf>
  </cellXfs>
  <cellStyles count="8">
    <cellStyle name="Comma" xfId="1" builtinId="3"/>
    <cellStyle name="Comma [0]" xfId="2" builtinId="6"/>
    <cellStyle name="Comma 2" xfId="7" xr:uid="{36A52E57-6054-4E56-956D-749944BE9C1E}"/>
    <cellStyle name="Normal" xfId="0" builtinId="0"/>
    <cellStyle name="Normal 2" xfId="6" xr:uid="{5E47A057-0BDC-4F29-AEE5-908101658610}"/>
    <cellStyle name="Normal 3" xfId="3" xr:uid="{00000000-0005-0000-0000-000003000000}"/>
    <cellStyle name="Normal 6" xfId="4" xr:uid="{00000000-0005-0000-0000-000004000000}"/>
    <cellStyle name="Normal 9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"/>
  <sheetViews>
    <sheetView tabSelected="1" topLeftCell="A85" zoomScale="60" zoomScaleNormal="60" workbookViewId="0">
      <selection activeCell="C100" sqref="C100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19" customWidth="1"/>
    <col min="15" max="15" width="13.54296875" style="19" customWidth="1"/>
    <col min="16" max="16" width="14.81640625" style="1" customWidth="1"/>
    <col min="17" max="18" width="15.1796875" style="1" customWidth="1"/>
    <col min="19" max="19" width="15.81640625" style="8" customWidth="1"/>
    <col min="20" max="20" width="16.1796875" style="18" customWidth="1"/>
    <col min="21" max="21" width="14.1796875" style="18" bestFit="1" customWidth="1"/>
    <col min="22" max="22" width="9.1796875" style="9" customWidth="1"/>
    <col min="23" max="23" width="19.81640625" style="1" bestFit="1" customWidth="1"/>
    <col min="24" max="16384" width="9.1796875" style="1"/>
  </cols>
  <sheetData>
    <row r="1" spans="1:23" x14ac:dyDescent="0.5">
      <c r="A1" s="67" t="s">
        <v>111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3" x14ac:dyDescent="0.5">
      <c r="E2" s="2"/>
      <c r="H2" s="2"/>
      <c r="K2" s="2"/>
      <c r="O2" s="20" t="s">
        <v>100</v>
      </c>
    </row>
    <row r="3" spans="1:23" x14ac:dyDescent="0.5">
      <c r="E3" s="2"/>
      <c r="H3" s="2"/>
      <c r="K3" s="2"/>
      <c r="O3" s="20" t="s">
        <v>105</v>
      </c>
    </row>
    <row r="4" spans="1:23" x14ac:dyDescent="0.5">
      <c r="A4" s="21"/>
      <c r="B4" s="74" t="s">
        <v>92</v>
      </c>
      <c r="C4" s="22" t="s">
        <v>89</v>
      </c>
      <c r="D4" s="23" t="s">
        <v>112</v>
      </c>
      <c r="E4" s="24"/>
      <c r="F4" s="25"/>
      <c r="G4" s="68" t="s">
        <v>116</v>
      </c>
      <c r="H4" s="69"/>
      <c r="I4" s="70"/>
      <c r="J4" s="23" t="s">
        <v>113</v>
      </c>
      <c r="K4" s="24"/>
      <c r="L4" s="25"/>
      <c r="M4" s="26"/>
      <c r="N4" s="27" t="s">
        <v>114</v>
      </c>
      <c r="O4" s="28"/>
      <c r="P4" s="29"/>
      <c r="Q4" s="29"/>
      <c r="R4" s="30" t="s">
        <v>0</v>
      </c>
      <c r="S4" s="14"/>
    </row>
    <row r="5" spans="1:23" x14ac:dyDescent="0.5">
      <c r="A5" s="31" t="s">
        <v>1</v>
      </c>
      <c r="B5" s="75"/>
      <c r="C5" s="11" t="s">
        <v>90</v>
      </c>
      <c r="D5" s="32" t="s">
        <v>91</v>
      </c>
      <c r="E5" s="77" t="s">
        <v>95</v>
      </c>
      <c r="F5" s="78"/>
      <c r="G5" s="32"/>
      <c r="H5" s="77" t="s">
        <v>95</v>
      </c>
      <c r="I5" s="78"/>
      <c r="J5" s="33"/>
      <c r="K5" s="77" t="s">
        <v>95</v>
      </c>
      <c r="L5" s="78"/>
      <c r="M5" s="71" t="s">
        <v>117</v>
      </c>
      <c r="N5" s="73"/>
      <c r="O5" s="72"/>
      <c r="P5" s="71" t="s">
        <v>115</v>
      </c>
      <c r="Q5" s="73"/>
      <c r="R5" s="73"/>
      <c r="S5" s="14"/>
    </row>
    <row r="6" spans="1:23" x14ac:dyDescent="0.5">
      <c r="A6" s="34" t="s">
        <v>2</v>
      </c>
      <c r="B6" s="75"/>
      <c r="C6" s="11" t="s">
        <v>93</v>
      </c>
      <c r="D6" s="35" t="s">
        <v>94</v>
      </c>
      <c r="E6" s="79"/>
      <c r="F6" s="80"/>
      <c r="G6" s="35" t="s">
        <v>94</v>
      </c>
      <c r="H6" s="79"/>
      <c r="I6" s="80"/>
      <c r="J6" s="36" t="s">
        <v>94</v>
      </c>
      <c r="K6" s="79"/>
      <c r="L6" s="80"/>
      <c r="M6" s="36" t="s">
        <v>94</v>
      </c>
      <c r="N6" s="71" t="s">
        <v>95</v>
      </c>
      <c r="O6" s="72"/>
      <c r="P6" s="36" t="s">
        <v>94</v>
      </c>
      <c r="Q6" s="71" t="s">
        <v>95</v>
      </c>
      <c r="R6" s="73"/>
      <c r="S6" s="14"/>
    </row>
    <row r="7" spans="1:23" x14ac:dyDescent="0.5">
      <c r="A7" s="37"/>
      <c r="B7" s="76"/>
      <c r="C7" s="38" t="s">
        <v>96</v>
      </c>
      <c r="D7" s="32"/>
      <c r="E7" s="39" t="s">
        <v>97</v>
      </c>
      <c r="F7" s="40" t="s">
        <v>98</v>
      </c>
      <c r="G7" s="32"/>
      <c r="H7" s="39" t="s">
        <v>97</v>
      </c>
      <c r="I7" s="40" t="s">
        <v>98</v>
      </c>
      <c r="J7" s="41"/>
      <c r="K7" s="39" t="s">
        <v>97</v>
      </c>
      <c r="L7" s="40" t="s">
        <v>99</v>
      </c>
      <c r="M7" s="42"/>
      <c r="N7" s="43" t="s">
        <v>101</v>
      </c>
      <c r="O7" s="44" t="s">
        <v>99</v>
      </c>
      <c r="P7" s="42"/>
      <c r="Q7" s="41" t="s">
        <v>101</v>
      </c>
      <c r="R7" s="45" t="s">
        <v>99</v>
      </c>
      <c r="S7" s="46"/>
      <c r="T7" s="46"/>
      <c r="U7" s="46"/>
    </row>
    <row r="8" spans="1:23" x14ac:dyDescent="0.5">
      <c r="A8" s="3"/>
      <c r="B8" s="3" t="s">
        <v>3</v>
      </c>
      <c r="D8" s="47"/>
      <c r="E8" s="13">
        <v>762746</v>
      </c>
      <c r="F8" s="6">
        <v>2685885.8054175167</v>
      </c>
      <c r="G8" s="47"/>
      <c r="H8" s="6">
        <v>701091</v>
      </c>
      <c r="I8" s="6">
        <v>2477352</v>
      </c>
      <c r="J8" s="15"/>
      <c r="K8" s="6">
        <v>642272</v>
      </c>
      <c r="L8" s="6">
        <v>2307083</v>
      </c>
      <c r="M8" s="48"/>
      <c r="N8" s="49">
        <f>ROUND(E8/H8*100-100,2)</f>
        <v>8.7899999999999991</v>
      </c>
      <c r="O8" s="49">
        <f>ROUND(F8/I8*100-100,2)</f>
        <v>8.42</v>
      </c>
      <c r="P8" s="48"/>
      <c r="Q8" s="49">
        <f>ROUND(E8/K8*100-100,2)</f>
        <v>18.760000000000002</v>
      </c>
      <c r="R8" s="49">
        <f>ROUND(F8/L8*100-100,2)</f>
        <v>16.420000000000002</v>
      </c>
      <c r="S8" s="16"/>
    </row>
    <row r="9" spans="1:23" x14ac:dyDescent="0.5">
      <c r="A9" s="3"/>
      <c r="B9" s="3"/>
      <c r="C9" s="50"/>
      <c r="D9" s="6"/>
      <c r="E9" s="6"/>
      <c r="F9" s="6"/>
      <c r="G9" s="6"/>
      <c r="H9" s="6"/>
      <c r="I9" s="6"/>
      <c r="J9" s="6"/>
      <c r="K9" s="6"/>
      <c r="L9" s="6"/>
      <c r="M9" s="49"/>
      <c r="N9" s="49"/>
      <c r="O9" s="49"/>
      <c r="P9" s="48"/>
      <c r="Q9" s="49"/>
      <c r="R9" s="49"/>
      <c r="S9" s="14"/>
    </row>
    <row r="10" spans="1:23" x14ac:dyDescent="0.5">
      <c r="A10" s="11" t="s">
        <v>5</v>
      </c>
      <c r="B10" s="3" t="s">
        <v>6</v>
      </c>
      <c r="C10" s="46"/>
      <c r="D10" s="51"/>
      <c r="E10" s="6">
        <f>SUM(E11,E14:E24)</f>
        <v>121232.64318978414</v>
      </c>
      <c r="F10" s="6">
        <f>SUM(F11,F14:F24)</f>
        <v>426995.27309445338</v>
      </c>
      <c r="G10" s="51"/>
      <c r="H10" s="6">
        <f>SUM(H11,H14:H24)</f>
        <v>104058</v>
      </c>
      <c r="I10" s="6">
        <f>SUM(I11,I14:I24)</f>
        <v>367690</v>
      </c>
      <c r="J10" s="51"/>
      <c r="K10" s="6">
        <f>SUM(K11,K14:K24)</f>
        <v>132449</v>
      </c>
      <c r="L10" s="6">
        <f>SUM(L11,L14:L24)</f>
        <v>475766</v>
      </c>
      <c r="M10" s="48"/>
      <c r="N10" s="49">
        <f t="shared" ref="N10:O16" si="0">ROUND(E10/H10*100-100,2)</f>
        <v>16.5</v>
      </c>
      <c r="O10" s="49">
        <f t="shared" si="0"/>
        <v>16.13</v>
      </c>
      <c r="P10" s="48"/>
      <c r="Q10" s="49">
        <f t="shared" ref="Q10:R16" si="1">ROUND(E10/K10*100-100,2)</f>
        <v>-8.4700000000000006</v>
      </c>
      <c r="R10" s="49">
        <f t="shared" si="1"/>
        <v>-10.25</v>
      </c>
      <c r="S10" s="14"/>
      <c r="W10" s="10"/>
    </row>
    <row r="11" spans="1:23" x14ac:dyDescent="0.5">
      <c r="A11" s="7"/>
      <c r="B11" s="3" t="s">
        <v>8</v>
      </c>
      <c r="C11" s="11" t="s">
        <v>9</v>
      </c>
      <c r="D11" s="6">
        <f t="shared" ref="D11:F11" si="2">SUM(D12:D13)</f>
        <v>291901.50602639996</v>
      </c>
      <c r="E11" s="6">
        <f t="shared" si="2"/>
        <v>47694.674623673636</v>
      </c>
      <c r="F11" s="6">
        <f t="shared" si="2"/>
        <v>168109.90713516576</v>
      </c>
      <c r="G11" s="6">
        <f t="shared" ref="G11:L11" si="3">SUM(G12:G13)</f>
        <v>273001</v>
      </c>
      <c r="H11" s="6">
        <f t="shared" si="3"/>
        <v>42396</v>
      </c>
      <c r="I11" s="6">
        <f t="shared" si="3"/>
        <v>149807</v>
      </c>
      <c r="J11" s="6">
        <f t="shared" si="3"/>
        <v>270002</v>
      </c>
      <c r="K11" s="6">
        <f t="shared" si="3"/>
        <v>57278</v>
      </c>
      <c r="L11" s="6">
        <f t="shared" si="3"/>
        <v>205745</v>
      </c>
      <c r="M11" s="49">
        <f t="shared" ref="M11:M16" si="4">ROUND(D11/G11*100-100,2)</f>
        <v>6.92</v>
      </c>
      <c r="N11" s="49">
        <f t="shared" si="0"/>
        <v>12.5</v>
      </c>
      <c r="O11" s="49">
        <f t="shared" si="0"/>
        <v>12.22</v>
      </c>
      <c r="P11" s="49">
        <f t="shared" ref="P11:P16" si="5">ROUND(D11/J11*100-100,2)</f>
        <v>8.11</v>
      </c>
      <c r="Q11" s="49">
        <f t="shared" si="1"/>
        <v>-16.73</v>
      </c>
      <c r="R11" s="49">
        <f t="shared" si="1"/>
        <v>-18.29</v>
      </c>
      <c r="S11" s="14"/>
      <c r="T11" s="8"/>
      <c r="U11" s="8"/>
      <c r="W11" s="10"/>
    </row>
    <row r="12" spans="1:23" x14ac:dyDescent="0.5">
      <c r="B12" s="3" t="s">
        <v>10</v>
      </c>
      <c r="C12" s="11" t="s">
        <v>9</v>
      </c>
      <c r="D12" s="52">
        <v>52339.358858600004</v>
      </c>
      <c r="E12" s="5">
        <v>15823.612926366404</v>
      </c>
      <c r="F12" s="6">
        <v>55759.53782931919</v>
      </c>
      <c r="G12" s="17">
        <v>46942</v>
      </c>
      <c r="H12" s="5">
        <v>13764</v>
      </c>
      <c r="I12" s="6">
        <v>48635</v>
      </c>
      <c r="J12" s="6">
        <v>91370</v>
      </c>
      <c r="K12" s="6">
        <v>25760</v>
      </c>
      <c r="L12" s="6">
        <v>92531</v>
      </c>
      <c r="M12" s="49">
        <f t="shared" si="4"/>
        <v>11.5</v>
      </c>
      <c r="N12" s="49">
        <f t="shared" si="0"/>
        <v>14.96</v>
      </c>
      <c r="O12" s="49">
        <f t="shared" si="0"/>
        <v>14.65</v>
      </c>
      <c r="P12" s="49">
        <f t="shared" si="5"/>
        <v>-42.72</v>
      </c>
      <c r="Q12" s="49">
        <f t="shared" si="1"/>
        <v>-38.57</v>
      </c>
      <c r="R12" s="49">
        <f t="shared" si="1"/>
        <v>-39.74</v>
      </c>
      <c r="S12" s="14"/>
      <c r="T12" s="8"/>
      <c r="U12" s="8"/>
      <c r="W12" s="10"/>
    </row>
    <row r="13" spans="1:23" x14ac:dyDescent="0.5">
      <c r="B13" s="3" t="s">
        <v>11</v>
      </c>
      <c r="C13" s="11" t="s">
        <v>9</v>
      </c>
      <c r="D13" s="52">
        <v>239562.14716779994</v>
      </c>
      <c r="E13" s="5">
        <v>31871.061697307236</v>
      </c>
      <c r="F13" s="6">
        <v>112350.36930584657</v>
      </c>
      <c r="G13" s="17">
        <v>226059</v>
      </c>
      <c r="H13" s="5">
        <v>28632</v>
      </c>
      <c r="I13" s="6">
        <v>101172</v>
      </c>
      <c r="J13" s="6">
        <v>178632</v>
      </c>
      <c r="K13" s="6">
        <v>31518</v>
      </c>
      <c r="L13" s="6">
        <v>113214</v>
      </c>
      <c r="M13" s="49">
        <f t="shared" si="4"/>
        <v>5.97</v>
      </c>
      <c r="N13" s="49">
        <f t="shared" si="0"/>
        <v>11.31</v>
      </c>
      <c r="O13" s="49">
        <f t="shared" si="0"/>
        <v>11.05</v>
      </c>
      <c r="P13" s="49">
        <f t="shared" si="5"/>
        <v>34.11</v>
      </c>
      <c r="Q13" s="49">
        <f t="shared" si="1"/>
        <v>1.1200000000000001</v>
      </c>
      <c r="R13" s="49">
        <f t="shared" si="1"/>
        <v>-0.76</v>
      </c>
      <c r="S13" s="14"/>
      <c r="T13" s="8"/>
      <c r="U13" s="8"/>
      <c r="W13" s="10"/>
    </row>
    <row r="14" spans="1:23" x14ac:dyDescent="0.5">
      <c r="A14" s="7"/>
      <c r="B14" s="3" t="s">
        <v>12</v>
      </c>
      <c r="C14" s="11" t="s">
        <v>9</v>
      </c>
      <c r="D14" s="5">
        <v>11781.962710000002</v>
      </c>
      <c r="E14" s="5">
        <v>6379.6512401480995</v>
      </c>
      <c r="F14" s="6">
        <v>22447.669518582195</v>
      </c>
      <c r="G14" s="5">
        <v>17770</v>
      </c>
      <c r="H14" s="5">
        <v>10763</v>
      </c>
      <c r="I14" s="6">
        <v>38031</v>
      </c>
      <c r="J14" s="6">
        <v>9713</v>
      </c>
      <c r="K14" s="6">
        <v>5269</v>
      </c>
      <c r="L14" s="6">
        <v>18928</v>
      </c>
      <c r="M14" s="49">
        <f t="shared" si="4"/>
        <v>-33.700000000000003</v>
      </c>
      <c r="N14" s="49">
        <f t="shared" si="0"/>
        <v>-40.729999999999997</v>
      </c>
      <c r="O14" s="49">
        <f t="shared" si="0"/>
        <v>-40.98</v>
      </c>
      <c r="P14" s="49">
        <f t="shared" si="5"/>
        <v>21.3</v>
      </c>
      <c r="Q14" s="49">
        <f t="shared" si="1"/>
        <v>21.08</v>
      </c>
      <c r="R14" s="49">
        <f t="shared" si="1"/>
        <v>18.600000000000001</v>
      </c>
      <c r="S14" s="14"/>
      <c r="T14" s="8"/>
      <c r="U14" s="8"/>
      <c r="W14" s="10"/>
    </row>
    <row r="15" spans="1:23" x14ac:dyDescent="0.5">
      <c r="A15" s="7"/>
      <c r="B15" s="3" t="s">
        <v>13</v>
      </c>
      <c r="C15" s="11" t="s">
        <v>9</v>
      </c>
      <c r="D15" s="5">
        <v>59981.0800686</v>
      </c>
      <c r="E15" s="5">
        <v>16469.329154362913</v>
      </c>
      <c r="F15" s="6">
        <v>57964.663805558914</v>
      </c>
      <c r="G15" s="5">
        <v>43532</v>
      </c>
      <c r="H15" s="5">
        <v>10351</v>
      </c>
      <c r="I15" s="6">
        <v>36575</v>
      </c>
      <c r="J15" s="6">
        <v>52479</v>
      </c>
      <c r="K15" s="6">
        <v>11235</v>
      </c>
      <c r="L15" s="6">
        <v>40357</v>
      </c>
      <c r="M15" s="49">
        <f t="shared" si="4"/>
        <v>37.79</v>
      </c>
      <c r="N15" s="49">
        <f t="shared" si="0"/>
        <v>59.11</v>
      </c>
      <c r="O15" s="49">
        <f t="shared" si="0"/>
        <v>58.48</v>
      </c>
      <c r="P15" s="49">
        <f t="shared" si="5"/>
        <v>14.3</v>
      </c>
      <c r="Q15" s="49">
        <f t="shared" si="1"/>
        <v>46.59</v>
      </c>
      <c r="R15" s="49">
        <f t="shared" si="1"/>
        <v>43.63</v>
      </c>
      <c r="S15" s="14"/>
      <c r="T15" s="8"/>
      <c r="U15" s="8"/>
      <c r="W15" s="10"/>
    </row>
    <row r="16" spans="1:23" x14ac:dyDescent="0.5">
      <c r="A16" s="7"/>
      <c r="B16" s="3" t="s">
        <v>14</v>
      </c>
      <c r="C16" s="11" t="s">
        <v>9</v>
      </c>
      <c r="D16" s="5">
        <v>60146.79994769999</v>
      </c>
      <c r="E16" s="5">
        <v>4512.9676883753973</v>
      </c>
      <c r="F16" s="6">
        <v>15899.840553086378</v>
      </c>
      <c r="G16" s="5">
        <v>52786</v>
      </c>
      <c r="H16" s="5">
        <v>4106</v>
      </c>
      <c r="I16" s="6">
        <v>14508</v>
      </c>
      <c r="J16" s="6">
        <v>85204</v>
      </c>
      <c r="K16" s="6">
        <v>8041</v>
      </c>
      <c r="L16" s="6">
        <v>28884</v>
      </c>
      <c r="M16" s="49">
        <f t="shared" si="4"/>
        <v>13.94</v>
      </c>
      <c r="N16" s="49">
        <f t="shared" si="0"/>
        <v>9.91</v>
      </c>
      <c r="O16" s="49">
        <f t="shared" si="0"/>
        <v>9.59</v>
      </c>
      <c r="P16" s="49">
        <f t="shared" si="5"/>
        <v>-29.41</v>
      </c>
      <c r="Q16" s="49">
        <f t="shared" si="1"/>
        <v>-43.88</v>
      </c>
      <c r="R16" s="49">
        <f t="shared" si="1"/>
        <v>-44.95</v>
      </c>
      <c r="S16" s="14"/>
      <c r="T16" s="8"/>
      <c r="U16" s="8"/>
      <c r="W16" s="10"/>
    </row>
    <row r="17" spans="1:23" x14ac:dyDescent="0.5">
      <c r="A17" s="7"/>
      <c r="B17" s="3" t="s">
        <v>102</v>
      </c>
      <c r="C17" s="11" t="s">
        <v>9</v>
      </c>
      <c r="D17" s="5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14"/>
      <c r="T17" s="8"/>
      <c r="U17" s="8"/>
      <c r="W17" s="10"/>
    </row>
    <row r="18" spans="1:23" x14ac:dyDescent="0.5">
      <c r="A18" s="7"/>
      <c r="B18" s="3" t="s">
        <v>15</v>
      </c>
      <c r="C18" s="11" t="s">
        <v>9</v>
      </c>
      <c r="D18" s="5">
        <v>866</v>
      </c>
      <c r="E18" s="5">
        <v>1130.1238627624002</v>
      </c>
      <c r="F18" s="6">
        <v>3989.8560403455167</v>
      </c>
      <c r="G18" s="5">
        <v>1786</v>
      </c>
      <c r="H18" s="5">
        <v>2260</v>
      </c>
      <c r="I18" s="6">
        <v>7985</v>
      </c>
      <c r="J18" s="6">
        <v>180</v>
      </c>
      <c r="K18" s="6">
        <v>125</v>
      </c>
      <c r="L18" s="6">
        <v>450</v>
      </c>
      <c r="M18" s="49">
        <f t="shared" ref="M18:O18" si="6">ROUND(D18/G18*100-100,2)</f>
        <v>-51.51</v>
      </c>
      <c r="N18" s="49">
        <f t="shared" si="6"/>
        <v>-49.99</v>
      </c>
      <c r="O18" s="49">
        <f t="shared" si="6"/>
        <v>-50.03</v>
      </c>
      <c r="P18" s="49">
        <f>ROUND(D18/J18*100-100,2)</f>
        <v>381.11</v>
      </c>
      <c r="Q18" s="49">
        <f>ROUND(E18/K18*100-100,2)</f>
        <v>804.1</v>
      </c>
      <c r="R18" s="49">
        <f>ROUND(F18/L18*100-100,2)</f>
        <v>786.63</v>
      </c>
      <c r="S18" s="14"/>
      <c r="T18" s="8"/>
      <c r="U18" s="8"/>
      <c r="W18" s="10"/>
    </row>
    <row r="19" spans="1:23" x14ac:dyDescent="0.5">
      <c r="A19" s="7"/>
      <c r="B19" s="3" t="s">
        <v>16</v>
      </c>
      <c r="C19" s="11" t="s">
        <v>9</v>
      </c>
      <c r="D19" s="5">
        <v>0</v>
      </c>
      <c r="E19" s="5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14"/>
      <c r="T19" s="8"/>
      <c r="U19" s="8"/>
      <c r="W19" s="10"/>
    </row>
    <row r="20" spans="1:23" x14ac:dyDescent="0.5">
      <c r="A20" s="7"/>
      <c r="B20" s="3" t="s">
        <v>17</v>
      </c>
      <c r="C20" s="11" t="s">
        <v>9</v>
      </c>
      <c r="D20" s="5">
        <v>2044.7989383000001</v>
      </c>
      <c r="E20" s="5">
        <v>1919.4468193273997</v>
      </c>
      <c r="F20" s="6">
        <v>6753.1433463846324</v>
      </c>
      <c r="G20" s="5">
        <v>2089</v>
      </c>
      <c r="H20" s="5">
        <v>2409</v>
      </c>
      <c r="I20" s="6">
        <v>8512</v>
      </c>
      <c r="J20" s="6">
        <v>2042</v>
      </c>
      <c r="K20" s="6">
        <v>1521</v>
      </c>
      <c r="L20" s="6">
        <v>5462</v>
      </c>
      <c r="M20" s="49">
        <f t="shared" ref="M20:O21" si="7">ROUND(D20/G20*100-100,2)</f>
        <v>-2.12</v>
      </c>
      <c r="N20" s="49">
        <f t="shared" si="7"/>
        <v>-20.32</v>
      </c>
      <c r="O20" s="49">
        <f t="shared" si="7"/>
        <v>-20.66</v>
      </c>
      <c r="P20" s="49">
        <f t="shared" ref="P20:R21" si="8">ROUND(D20/J20*100-100,2)</f>
        <v>0.14000000000000001</v>
      </c>
      <c r="Q20" s="49">
        <f t="shared" si="8"/>
        <v>26.2</v>
      </c>
      <c r="R20" s="49">
        <f t="shared" si="8"/>
        <v>23.64</v>
      </c>
      <c r="S20" s="14"/>
      <c r="T20" s="8"/>
      <c r="U20" s="8"/>
      <c r="W20" s="10"/>
    </row>
    <row r="21" spans="1:23" x14ac:dyDescent="0.5">
      <c r="A21" s="7"/>
      <c r="B21" s="3" t="s">
        <v>18</v>
      </c>
      <c r="C21" s="11" t="s">
        <v>9</v>
      </c>
      <c r="D21" s="53">
        <v>3533.7466819000001</v>
      </c>
      <c r="E21" s="5">
        <v>1196.2183644034997</v>
      </c>
      <c r="F21" s="6">
        <v>4210.653494674405</v>
      </c>
      <c r="G21" s="53">
        <v>6991</v>
      </c>
      <c r="H21" s="5">
        <v>2350</v>
      </c>
      <c r="I21" s="6">
        <v>8303</v>
      </c>
      <c r="J21" s="6">
        <v>5148</v>
      </c>
      <c r="K21" s="6">
        <v>1611</v>
      </c>
      <c r="L21" s="6">
        <v>5787</v>
      </c>
      <c r="M21" s="49">
        <f t="shared" si="7"/>
        <v>-49.45</v>
      </c>
      <c r="N21" s="49">
        <f t="shared" si="7"/>
        <v>-49.1</v>
      </c>
      <c r="O21" s="49">
        <f t="shared" si="7"/>
        <v>-49.29</v>
      </c>
      <c r="P21" s="49">
        <f t="shared" si="8"/>
        <v>-31.36</v>
      </c>
      <c r="Q21" s="49">
        <f t="shared" si="8"/>
        <v>-25.75</v>
      </c>
      <c r="R21" s="49">
        <f t="shared" si="8"/>
        <v>-27.24</v>
      </c>
      <c r="S21" s="14"/>
      <c r="T21" s="8"/>
      <c r="U21" s="8"/>
      <c r="W21" s="10"/>
    </row>
    <row r="22" spans="1:23" x14ac:dyDescent="0.5">
      <c r="A22" s="7"/>
      <c r="B22" s="3" t="s">
        <v>19</v>
      </c>
      <c r="C22" s="11" t="s">
        <v>9</v>
      </c>
      <c r="D22" s="5">
        <v>0</v>
      </c>
      <c r="E22" s="5">
        <v>0</v>
      </c>
      <c r="F22" s="6">
        <v>0</v>
      </c>
      <c r="G22" s="6">
        <v>0</v>
      </c>
      <c r="H22" s="6">
        <v>0</v>
      </c>
      <c r="I22" s="6">
        <v>0</v>
      </c>
      <c r="J22" s="6">
        <v>39158</v>
      </c>
      <c r="K22" s="6">
        <v>6658</v>
      </c>
      <c r="L22" s="6">
        <v>23916</v>
      </c>
      <c r="M22" s="49">
        <v>0</v>
      </c>
      <c r="N22" s="49">
        <v>0</v>
      </c>
      <c r="O22" s="49">
        <v>0</v>
      </c>
      <c r="P22" s="49">
        <f t="shared" ref="P22" si="9">ROUND(D22/J22*100-100,2)</f>
        <v>-100</v>
      </c>
      <c r="Q22" s="49">
        <f t="shared" ref="Q22" si="10">ROUND(E22/K22*100-100,2)</f>
        <v>-100</v>
      </c>
      <c r="R22" s="49">
        <f t="shared" ref="R22" si="11">ROUND(F22/L22*100-100,2)</f>
        <v>-100</v>
      </c>
      <c r="S22" s="14"/>
      <c r="T22" s="8"/>
      <c r="U22" s="8"/>
      <c r="W22" s="10"/>
    </row>
    <row r="23" spans="1:23" x14ac:dyDescent="0.5">
      <c r="A23" s="7"/>
      <c r="B23" s="3" t="s">
        <v>20</v>
      </c>
      <c r="C23" s="11" t="s">
        <v>9</v>
      </c>
      <c r="D23" s="5">
        <v>9031.2094611000011</v>
      </c>
      <c r="E23" s="5">
        <v>11496.245491758196</v>
      </c>
      <c r="F23" s="6">
        <v>40460.588578808158</v>
      </c>
      <c r="G23" s="5">
        <v>6258</v>
      </c>
      <c r="H23" s="5">
        <v>8066</v>
      </c>
      <c r="I23" s="6">
        <v>28502</v>
      </c>
      <c r="J23" s="6">
        <v>8408</v>
      </c>
      <c r="K23" s="6">
        <v>10258</v>
      </c>
      <c r="L23" s="6">
        <v>36849</v>
      </c>
      <c r="M23" s="49">
        <f>ROUND(D23/G23*100-100,2)</f>
        <v>44.31</v>
      </c>
      <c r="N23" s="49">
        <f>ROUND(E23/H23*100-100,2)</f>
        <v>42.53</v>
      </c>
      <c r="O23" s="49">
        <f>ROUND(F23/I23*100-100,2)</f>
        <v>41.96</v>
      </c>
      <c r="P23" s="49">
        <f>ROUND(D23/J23*100-100,2)</f>
        <v>7.41</v>
      </c>
      <c r="Q23" s="49">
        <f>ROUND(E23/K23*100-100,2)</f>
        <v>12.07</v>
      </c>
      <c r="R23" s="49">
        <f>ROUND(F23/L23*100-100,2)</f>
        <v>9.8000000000000007</v>
      </c>
      <c r="S23" s="14"/>
      <c r="T23" s="8"/>
      <c r="U23" s="8"/>
      <c r="W23" s="10"/>
    </row>
    <row r="24" spans="1:23" x14ac:dyDescent="0.5">
      <c r="A24" s="7"/>
      <c r="B24" s="3" t="s">
        <v>21</v>
      </c>
      <c r="C24" s="11" t="s">
        <v>7</v>
      </c>
      <c r="D24" s="48" t="s">
        <v>110</v>
      </c>
      <c r="E24" s="5">
        <v>30433.985944972606</v>
      </c>
      <c r="F24" s="6">
        <v>107158.95062184743</v>
      </c>
      <c r="G24" s="48" t="s">
        <v>110</v>
      </c>
      <c r="H24" s="5">
        <v>21357</v>
      </c>
      <c r="I24" s="6">
        <v>75467</v>
      </c>
      <c r="J24" s="48" t="s">
        <v>110</v>
      </c>
      <c r="K24" s="6">
        <v>30453</v>
      </c>
      <c r="L24" s="6">
        <v>109388</v>
      </c>
      <c r="M24" s="48" t="s">
        <v>4</v>
      </c>
      <c r="N24" s="49">
        <f>ROUND(E24/H24*100-100,2)</f>
        <v>42.5</v>
      </c>
      <c r="O24" s="49">
        <f>ROUND(F24/I24*100-100,2)</f>
        <v>41.99</v>
      </c>
      <c r="P24" s="48" t="s">
        <v>4</v>
      </c>
      <c r="Q24" s="49">
        <f>ROUND(E24/K24*100-100,2)</f>
        <v>-0.06</v>
      </c>
      <c r="R24" s="49">
        <f>ROUND(F24/L24*100-100,2)</f>
        <v>-2.04</v>
      </c>
      <c r="S24" s="14"/>
      <c r="T24" s="8"/>
      <c r="U24" s="8"/>
      <c r="W24" s="10"/>
    </row>
    <row r="25" spans="1:23" x14ac:dyDescent="0.5">
      <c r="A25" s="7"/>
      <c r="B25" s="3"/>
      <c r="C25" s="11"/>
      <c r="D25" s="6"/>
      <c r="E25" s="6"/>
      <c r="F25" s="6"/>
      <c r="G25" s="6"/>
      <c r="H25" s="6"/>
      <c r="I25" s="6"/>
      <c r="J25" s="48"/>
      <c r="K25" s="6"/>
      <c r="L25" s="6"/>
      <c r="M25" s="49"/>
      <c r="N25" s="49"/>
      <c r="O25" s="49"/>
      <c r="P25" s="49"/>
      <c r="Q25" s="49"/>
      <c r="R25" s="49"/>
      <c r="S25" s="14"/>
      <c r="T25" s="8"/>
      <c r="U25" s="8"/>
      <c r="W25" s="10"/>
    </row>
    <row r="26" spans="1:23" x14ac:dyDescent="0.5">
      <c r="A26" s="11" t="s">
        <v>22</v>
      </c>
      <c r="B26" s="3" t="s">
        <v>23</v>
      </c>
      <c r="C26" s="11"/>
      <c r="D26" s="51"/>
      <c r="E26" s="6">
        <f t="shared" ref="E26:L26" si="12">SUM(E27:E39)</f>
        <v>477085.88120250014</v>
      </c>
      <c r="F26" s="6">
        <f t="shared" si="12"/>
        <v>1679590.9858131593</v>
      </c>
      <c r="G26" s="51"/>
      <c r="H26" s="6">
        <f t="shared" si="12"/>
        <v>430645</v>
      </c>
      <c r="I26" s="6">
        <f t="shared" si="12"/>
        <v>1521715</v>
      </c>
      <c r="J26" s="51"/>
      <c r="K26" s="6">
        <f t="shared" si="12"/>
        <v>353872</v>
      </c>
      <c r="L26" s="6">
        <f t="shared" si="12"/>
        <v>1271136</v>
      </c>
      <c r="M26" s="48"/>
      <c r="N26" s="49">
        <f>ROUND(E26/H26*100-100,2)</f>
        <v>10.78</v>
      </c>
      <c r="O26" s="49">
        <f>ROUND(F26/I26*100-100,2)</f>
        <v>10.37</v>
      </c>
      <c r="P26" s="48"/>
      <c r="Q26" s="49">
        <f>ROUND(E26/K26*100-100,2)</f>
        <v>34.82</v>
      </c>
      <c r="R26" s="49">
        <f>ROUND(F26/L26*100-100,2)</f>
        <v>32.130000000000003</v>
      </c>
      <c r="S26" s="14"/>
      <c r="T26" s="8"/>
      <c r="U26" s="8"/>
      <c r="W26" s="10"/>
    </row>
    <row r="27" spans="1:23" x14ac:dyDescent="0.5">
      <c r="A27" s="7"/>
      <c r="B27" s="3" t="s">
        <v>24</v>
      </c>
      <c r="C27" s="11" t="s">
        <v>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14"/>
      <c r="T27" s="8"/>
      <c r="U27" s="8"/>
      <c r="W27" s="10"/>
    </row>
    <row r="28" spans="1:23" x14ac:dyDescent="0.5">
      <c r="A28" s="7"/>
      <c r="B28" s="3" t="s">
        <v>25</v>
      </c>
      <c r="C28" s="11" t="s">
        <v>9</v>
      </c>
      <c r="D28" s="5">
        <v>22536.369953099995</v>
      </c>
      <c r="E28" s="5">
        <v>15930.585827383993</v>
      </c>
      <c r="F28" s="6">
        <v>56070.252900875144</v>
      </c>
      <c r="G28" s="5">
        <v>24858</v>
      </c>
      <c r="H28" s="5">
        <v>17593</v>
      </c>
      <c r="I28" s="6">
        <v>62165</v>
      </c>
      <c r="J28" s="6">
        <v>20431</v>
      </c>
      <c r="K28" s="6">
        <v>15520</v>
      </c>
      <c r="L28" s="6">
        <v>55750</v>
      </c>
      <c r="M28" s="49">
        <f t="shared" ref="M28:M37" si="13">ROUND(D28/G28*100-100,2)</f>
        <v>-9.34</v>
      </c>
      <c r="N28" s="49">
        <f t="shared" ref="N28:N37" si="14">ROUND(E28/H28*100-100,2)</f>
        <v>-9.4499999999999993</v>
      </c>
      <c r="O28" s="49">
        <f t="shared" ref="O28:O37" si="15">ROUND(F28/I28*100-100,2)</f>
        <v>-9.8000000000000007</v>
      </c>
      <c r="P28" s="49">
        <f t="shared" ref="P28:R29" si="16">ROUND(D28/J28*100-100,2)</f>
        <v>10.3</v>
      </c>
      <c r="Q28" s="49">
        <f t="shared" si="16"/>
        <v>2.65</v>
      </c>
      <c r="R28" s="49">
        <f t="shared" si="16"/>
        <v>0.56999999999999995</v>
      </c>
      <c r="S28" s="14"/>
      <c r="T28" s="8"/>
      <c r="U28" s="8"/>
      <c r="W28" s="10"/>
    </row>
    <row r="29" spans="1:23" x14ac:dyDescent="0.5">
      <c r="A29" s="7"/>
      <c r="B29" s="3" t="s">
        <v>107</v>
      </c>
      <c r="C29" s="11" t="s">
        <v>9</v>
      </c>
      <c r="D29" s="5">
        <v>27893.519151200016</v>
      </c>
      <c r="E29" s="5">
        <v>40281.247357142478</v>
      </c>
      <c r="F29" s="6">
        <v>141822.54488957481</v>
      </c>
      <c r="G29" s="5">
        <v>22727</v>
      </c>
      <c r="H29" s="5">
        <v>34721</v>
      </c>
      <c r="I29" s="6">
        <v>122688</v>
      </c>
      <c r="J29" s="6">
        <v>26424</v>
      </c>
      <c r="K29" s="6">
        <v>39016</v>
      </c>
      <c r="L29" s="6">
        <v>140148</v>
      </c>
      <c r="M29" s="49">
        <f t="shared" si="13"/>
        <v>22.73</v>
      </c>
      <c r="N29" s="49">
        <f t="shared" si="14"/>
        <v>16.010000000000002</v>
      </c>
      <c r="O29" s="49">
        <f t="shared" si="15"/>
        <v>15.6</v>
      </c>
      <c r="P29" s="49">
        <f t="shared" si="16"/>
        <v>5.56</v>
      </c>
      <c r="Q29" s="49">
        <f t="shared" si="16"/>
        <v>3.24</v>
      </c>
      <c r="R29" s="49">
        <f t="shared" si="16"/>
        <v>1.19</v>
      </c>
      <c r="S29" s="14"/>
      <c r="T29" s="8"/>
      <c r="U29" s="8"/>
      <c r="W29" s="10"/>
    </row>
    <row r="30" spans="1:23" x14ac:dyDescent="0.5">
      <c r="A30" s="7"/>
      <c r="B30" s="3" t="s">
        <v>27</v>
      </c>
      <c r="C30" s="11" t="s">
        <v>9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14"/>
      <c r="T30" s="8"/>
      <c r="U30" s="8"/>
      <c r="W30" s="10"/>
    </row>
    <row r="31" spans="1:23" x14ac:dyDescent="0.5">
      <c r="A31" s="7"/>
      <c r="B31" s="3" t="s">
        <v>28</v>
      </c>
      <c r="C31" s="11" t="s">
        <v>9</v>
      </c>
      <c r="D31" s="6">
        <v>1222.0756845000003</v>
      </c>
      <c r="E31" s="6">
        <v>842.35042161410013</v>
      </c>
      <c r="F31" s="6">
        <v>2965.4421473909506</v>
      </c>
      <c r="G31" s="6">
        <v>1282</v>
      </c>
      <c r="H31" s="6">
        <v>952</v>
      </c>
      <c r="I31" s="6">
        <v>3366</v>
      </c>
      <c r="J31" s="6">
        <v>943</v>
      </c>
      <c r="K31" s="6">
        <v>711</v>
      </c>
      <c r="L31" s="6">
        <v>2556</v>
      </c>
      <c r="M31" s="49">
        <f t="shared" si="13"/>
        <v>-4.67</v>
      </c>
      <c r="N31" s="49">
        <f t="shared" si="14"/>
        <v>-11.52</v>
      </c>
      <c r="O31" s="49">
        <f t="shared" si="15"/>
        <v>-11.9</v>
      </c>
      <c r="P31" s="49">
        <f t="shared" ref="P31:R37" si="17">ROUND(D31/J31*100-100,2)</f>
        <v>29.59</v>
      </c>
      <c r="Q31" s="49">
        <f t="shared" si="17"/>
        <v>18.47</v>
      </c>
      <c r="R31" s="49">
        <f t="shared" si="17"/>
        <v>16.02</v>
      </c>
      <c r="S31" s="14"/>
      <c r="T31" s="8"/>
      <c r="U31" s="8"/>
      <c r="W31" s="10"/>
    </row>
    <row r="32" spans="1:23" x14ac:dyDescent="0.5">
      <c r="A32" s="7"/>
      <c r="B32" s="3" t="s">
        <v>29</v>
      </c>
      <c r="C32" s="11" t="s">
        <v>30</v>
      </c>
      <c r="D32" s="53">
        <v>27649</v>
      </c>
      <c r="E32" s="5">
        <v>145798.82791287496</v>
      </c>
      <c r="F32" s="6">
        <v>513276.79488333594</v>
      </c>
      <c r="G32" s="53">
        <v>23793</v>
      </c>
      <c r="H32" s="5">
        <v>128800</v>
      </c>
      <c r="I32" s="6">
        <v>455122</v>
      </c>
      <c r="J32" s="6">
        <v>18303</v>
      </c>
      <c r="K32" s="6">
        <v>99575</v>
      </c>
      <c r="L32" s="6">
        <v>357682</v>
      </c>
      <c r="M32" s="49">
        <f>ROUND(D32/G32*100-100,2)</f>
        <v>16.21</v>
      </c>
      <c r="N32" s="49">
        <f t="shared" si="14"/>
        <v>13.2</v>
      </c>
      <c r="O32" s="49">
        <f t="shared" si="15"/>
        <v>12.78</v>
      </c>
      <c r="P32" s="49">
        <f t="shared" si="17"/>
        <v>51.06</v>
      </c>
      <c r="Q32" s="49">
        <f t="shared" si="17"/>
        <v>46.42</v>
      </c>
      <c r="R32" s="49">
        <f t="shared" si="17"/>
        <v>43.5</v>
      </c>
      <c r="S32" s="14"/>
      <c r="T32" s="8"/>
      <c r="U32" s="8"/>
      <c r="W32" s="10"/>
    </row>
    <row r="33" spans="1:23" x14ac:dyDescent="0.5">
      <c r="A33" s="7"/>
      <c r="B33" s="3" t="s">
        <v>31</v>
      </c>
      <c r="C33" s="11" t="s">
        <v>9</v>
      </c>
      <c r="D33" s="5">
        <v>49495.928860400003</v>
      </c>
      <c r="E33" s="5">
        <v>84179.61598550716</v>
      </c>
      <c r="F33" s="6">
        <v>296354.15456579375</v>
      </c>
      <c r="G33" s="5">
        <v>44320</v>
      </c>
      <c r="H33" s="5">
        <v>77355</v>
      </c>
      <c r="I33" s="6">
        <v>273341</v>
      </c>
      <c r="J33" s="6">
        <v>35246</v>
      </c>
      <c r="K33" s="6">
        <v>59661</v>
      </c>
      <c r="L33" s="6">
        <v>214305</v>
      </c>
      <c r="M33" s="49">
        <f t="shared" si="13"/>
        <v>11.68</v>
      </c>
      <c r="N33" s="49">
        <f t="shared" si="14"/>
        <v>8.82</v>
      </c>
      <c r="O33" s="49">
        <f t="shared" si="15"/>
        <v>8.42</v>
      </c>
      <c r="P33" s="49">
        <f t="shared" si="17"/>
        <v>40.43</v>
      </c>
      <c r="Q33" s="49">
        <f t="shared" si="17"/>
        <v>41.1</v>
      </c>
      <c r="R33" s="49">
        <f t="shared" si="17"/>
        <v>38.29</v>
      </c>
      <c r="S33" s="14"/>
      <c r="T33" s="8"/>
      <c r="U33" s="8"/>
      <c r="W33" s="10"/>
    </row>
    <row r="34" spans="1:23" x14ac:dyDescent="0.5">
      <c r="A34" s="7"/>
      <c r="B34" s="3" t="s">
        <v>32</v>
      </c>
      <c r="C34" s="11" t="s">
        <v>9</v>
      </c>
      <c r="D34" s="5">
        <v>19355.639765699987</v>
      </c>
      <c r="E34" s="5">
        <v>26665.541071652638</v>
      </c>
      <c r="F34" s="6">
        <v>93876.945932235409</v>
      </c>
      <c r="G34" s="5">
        <v>18178</v>
      </c>
      <c r="H34" s="5">
        <v>24674</v>
      </c>
      <c r="I34" s="6">
        <v>87188</v>
      </c>
      <c r="J34" s="6">
        <v>14570</v>
      </c>
      <c r="K34" s="6">
        <v>19513</v>
      </c>
      <c r="L34" s="6">
        <v>70093</v>
      </c>
      <c r="M34" s="49">
        <f t="shared" si="13"/>
        <v>6.48</v>
      </c>
      <c r="N34" s="49">
        <f t="shared" si="14"/>
        <v>8.07</v>
      </c>
      <c r="O34" s="49">
        <f t="shared" si="15"/>
        <v>7.67</v>
      </c>
      <c r="P34" s="49">
        <f t="shared" si="17"/>
        <v>32.85</v>
      </c>
      <c r="Q34" s="49">
        <f t="shared" si="17"/>
        <v>36.659999999999997</v>
      </c>
      <c r="R34" s="49">
        <f t="shared" si="17"/>
        <v>33.93</v>
      </c>
      <c r="S34" s="14"/>
      <c r="T34" s="8"/>
      <c r="U34" s="8"/>
      <c r="W34" s="10"/>
    </row>
    <row r="35" spans="1:23" x14ac:dyDescent="0.5">
      <c r="A35" s="7"/>
      <c r="B35" s="3" t="s">
        <v>33</v>
      </c>
      <c r="C35" s="11" t="s">
        <v>9</v>
      </c>
      <c r="D35" s="5">
        <v>2422.4913467999995</v>
      </c>
      <c r="E35" s="5">
        <v>1926.9247085866</v>
      </c>
      <c r="F35" s="6">
        <v>6783.3742174189993</v>
      </c>
      <c r="G35" s="5">
        <v>2201</v>
      </c>
      <c r="H35" s="5">
        <v>2010</v>
      </c>
      <c r="I35" s="6">
        <v>7101</v>
      </c>
      <c r="J35" s="6">
        <v>3086</v>
      </c>
      <c r="K35" s="6">
        <v>3028</v>
      </c>
      <c r="L35" s="6">
        <v>10877</v>
      </c>
      <c r="M35" s="49">
        <f t="shared" si="13"/>
        <v>10.06</v>
      </c>
      <c r="N35" s="49">
        <f t="shared" si="14"/>
        <v>-4.13</v>
      </c>
      <c r="O35" s="49">
        <f t="shared" si="15"/>
        <v>-4.47</v>
      </c>
      <c r="P35" s="49">
        <f t="shared" si="17"/>
        <v>-21.5</v>
      </c>
      <c r="Q35" s="49">
        <f t="shared" si="17"/>
        <v>-36.36</v>
      </c>
      <c r="R35" s="49">
        <f t="shared" si="17"/>
        <v>-37.64</v>
      </c>
      <c r="S35" s="14"/>
      <c r="T35" s="8"/>
      <c r="U35" s="8"/>
      <c r="W35" s="10"/>
    </row>
    <row r="36" spans="1:23" x14ac:dyDescent="0.5">
      <c r="A36" s="7"/>
      <c r="B36" s="3" t="s">
        <v>34</v>
      </c>
      <c r="C36" s="11" t="s">
        <v>30</v>
      </c>
      <c r="D36" s="5">
        <v>7854</v>
      </c>
      <c r="E36" s="5">
        <v>113682.94543479977</v>
      </c>
      <c r="F36" s="6">
        <v>400251.53648218221</v>
      </c>
      <c r="G36" s="5">
        <v>7020</v>
      </c>
      <c r="H36" s="5">
        <v>101915</v>
      </c>
      <c r="I36" s="6">
        <v>360123</v>
      </c>
      <c r="J36" s="6">
        <v>5737</v>
      </c>
      <c r="K36" s="6">
        <v>82250</v>
      </c>
      <c r="L36" s="6">
        <v>295449</v>
      </c>
      <c r="M36" s="49">
        <f t="shared" si="13"/>
        <v>11.88</v>
      </c>
      <c r="N36" s="49">
        <f t="shared" si="14"/>
        <v>11.55</v>
      </c>
      <c r="O36" s="49">
        <f t="shared" si="15"/>
        <v>11.14</v>
      </c>
      <c r="P36" s="49">
        <f t="shared" si="17"/>
        <v>36.9</v>
      </c>
      <c r="Q36" s="49">
        <f t="shared" si="17"/>
        <v>38.22</v>
      </c>
      <c r="R36" s="49">
        <f t="shared" si="17"/>
        <v>35.47</v>
      </c>
      <c r="S36" s="14"/>
      <c r="T36" s="8"/>
      <c r="U36" s="8"/>
      <c r="W36" s="10"/>
    </row>
    <row r="37" spans="1:23" x14ac:dyDescent="0.5">
      <c r="A37" s="7"/>
      <c r="B37" s="3" t="s">
        <v>35</v>
      </c>
      <c r="C37" s="11" t="s">
        <v>9</v>
      </c>
      <c r="D37" s="5">
        <v>6627.3656929999997</v>
      </c>
      <c r="E37" s="5">
        <v>9416.4129634699038</v>
      </c>
      <c r="F37" s="6">
        <v>33149.657348616056</v>
      </c>
      <c r="G37" s="5">
        <v>7025</v>
      </c>
      <c r="H37" s="5">
        <v>9567</v>
      </c>
      <c r="I37" s="6">
        <v>33807</v>
      </c>
      <c r="J37" s="6">
        <v>6179</v>
      </c>
      <c r="K37" s="6">
        <v>7585</v>
      </c>
      <c r="L37" s="6">
        <v>27245</v>
      </c>
      <c r="M37" s="49">
        <f t="shared" si="13"/>
        <v>-5.66</v>
      </c>
      <c r="N37" s="49">
        <f t="shared" si="14"/>
        <v>-1.57</v>
      </c>
      <c r="O37" s="49">
        <f t="shared" si="15"/>
        <v>-1.94</v>
      </c>
      <c r="P37" s="49">
        <f t="shared" si="17"/>
        <v>7.26</v>
      </c>
      <c r="Q37" s="49">
        <f t="shared" si="17"/>
        <v>24.15</v>
      </c>
      <c r="R37" s="49">
        <f t="shared" si="17"/>
        <v>21.67</v>
      </c>
      <c r="S37" s="14"/>
      <c r="T37" s="8"/>
      <c r="U37" s="8"/>
      <c r="W37" s="10"/>
    </row>
    <row r="38" spans="1:23" x14ac:dyDescent="0.5">
      <c r="A38" s="7"/>
      <c r="B38" s="3" t="s">
        <v>104</v>
      </c>
      <c r="C38" s="11" t="s">
        <v>36</v>
      </c>
      <c r="D38" s="48" t="s">
        <v>110</v>
      </c>
      <c r="E38" s="5">
        <v>19847.493772191308</v>
      </c>
      <c r="F38" s="6">
        <v>69866.728413375065</v>
      </c>
      <c r="G38" s="48" t="s">
        <v>110</v>
      </c>
      <c r="H38" s="5">
        <v>17694</v>
      </c>
      <c r="I38" s="6">
        <v>62524</v>
      </c>
      <c r="J38" s="48" t="s">
        <v>110</v>
      </c>
      <c r="K38" s="6">
        <v>13379</v>
      </c>
      <c r="L38" s="6">
        <v>48058</v>
      </c>
      <c r="M38" s="48" t="s">
        <v>4</v>
      </c>
      <c r="N38" s="49">
        <f>ROUND(E38/H38*100-100,2)</f>
        <v>12.17</v>
      </c>
      <c r="O38" s="49">
        <f>ROUND(F38/I38*100-100,2)</f>
        <v>11.74</v>
      </c>
      <c r="P38" s="48" t="s">
        <v>4</v>
      </c>
      <c r="Q38" s="49">
        <f>ROUND(E38/K38*100-100,2)</f>
        <v>48.35</v>
      </c>
      <c r="R38" s="49">
        <f>ROUND(F38/L38*100-100,2)</f>
        <v>45.38</v>
      </c>
      <c r="S38" s="14"/>
      <c r="W38" s="10"/>
    </row>
    <row r="39" spans="1:23" x14ac:dyDescent="0.5">
      <c r="A39" s="7"/>
      <c r="B39" s="3" t="s">
        <v>37</v>
      </c>
      <c r="C39" s="11" t="s">
        <v>36</v>
      </c>
      <c r="D39" s="48" t="s">
        <v>110</v>
      </c>
      <c r="E39" s="5">
        <v>18513.93574727721</v>
      </c>
      <c r="F39" s="6">
        <v>65173.554032360989</v>
      </c>
      <c r="G39" s="48" t="s">
        <v>110</v>
      </c>
      <c r="H39" s="5">
        <v>15364</v>
      </c>
      <c r="I39" s="6">
        <v>54290</v>
      </c>
      <c r="J39" s="48" t="s">
        <v>110</v>
      </c>
      <c r="K39" s="6">
        <v>13634</v>
      </c>
      <c r="L39" s="6">
        <v>48973</v>
      </c>
      <c r="M39" s="48" t="s">
        <v>4</v>
      </c>
      <c r="N39" s="49">
        <f>ROUND(E39/H39*100-100,2)</f>
        <v>20.5</v>
      </c>
      <c r="O39" s="49">
        <f>ROUND(F39/I39*100-100,2)</f>
        <v>20.05</v>
      </c>
      <c r="P39" s="48" t="s">
        <v>4</v>
      </c>
      <c r="Q39" s="49">
        <f>ROUND(E39/K39*100-100,2)</f>
        <v>35.79</v>
      </c>
      <c r="R39" s="49">
        <f>ROUND(F39/L39*100-100,2)</f>
        <v>33.08</v>
      </c>
      <c r="S39" s="14"/>
      <c r="T39" s="8"/>
      <c r="U39" s="8"/>
      <c r="W39" s="10"/>
    </row>
    <row r="40" spans="1:23" x14ac:dyDescent="0.5">
      <c r="A40" s="7"/>
      <c r="B40" s="3"/>
      <c r="C40" s="11"/>
      <c r="D40" s="15"/>
      <c r="E40" s="6"/>
      <c r="F40" s="6"/>
      <c r="G40" s="15"/>
      <c r="H40" s="6"/>
      <c r="I40" s="6"/>
      <c r="J40" s="15"/>
      <c r="K40" s="6"/>
      <c r="L40" s="6"/>
      <c r="M40" s="49"/>
      <c r="N40" s="49"/>
      <c r="O40" s="49"/>
      <c r="P40" s="49"/>
      <c r="Q40" s="49"/>
      <c r="R40" s="49"/>
      <c r="S40" s="14"/>
      <c r="T40" s="8"/>
      <c r="U40" s="8"/>
      <c r="W40" s="10"/>
    </row>
    <row r="41" spans="1:23" x14ac:dyDescent="0.5">
      <c r="A41" s="11" t="s">
        <v>38</v>
      </c>
      <c r="B41" s="3" t="s">
        <v>39</v>
      </c>
      <c r="C41" s="11"/>
      <c r="D41" s="48"/>
      <c r="E41" s="6">
        <f t="shared" ref="E41:L41" si="18">SUM(E42:E45)</f>
        <v>13787.626785523902</v>
      </c>
      <c r="F41" s="6">
        <f t="shared" si="18"/>
        <v>48803.500530915604</v>
      </c>
      <c r="G41" s="48"/>
      <c r="H41" s="6">
        <f t="shared" si="18"/>
        <v>17495</v>
      </c>
      <c r="I41" s="6">
        <f t="shared" si="18"/>
        <v>61822</v>
      </c>
      <c r="J41" s="48"/>
      <c r="K41" s="6">
        <f t="shared" si="18"/>
        <v>17729</v>
      </c>
      <c r="L41" s="6">
        <f t="shared" si="18"/>
        <v>63686</v>
      </c>
      <c r="M41" s="48"/>
      <c r="N41" s="49">
        <f t="shared" ref="N41:O42" si="19">ROUND(E41/H41*100-100,2)</f>
        <v>-21.19</v>
      </c>
      <c r="O41" s="49">
        <f t="shared" si="19"/>
        <v>-21.06</v>
      </c>
      <c r="P41" s="48"/>
      <c r="Q41" s="49">
        <f>ROUND(E41/K41*100-100,2)</f>
        <v>-22.23</v>
      </c>
      <c r="R41" s="49">
        <f t="shared" ref="Q41:R43" si="20">ROUND(F41/L41*100-100,2)</f>
        <v>-23.37</v>
      </c>
      <c r="S41" s="14"/>
      <c r="T41" s="8"/>
      <c r="U41" s="8"/>
      <c r="W41" s="10"/>
    </row>
    <row r="42" spans="1:23" x14ac:dyDescent="0.5">
      <c r="A42" s="7"/>
      <c r="B42" s="3" t="s">
        <v>40</v>
      </c>
      <c r="C42" s="11" t="s">
        <v>9</v>
      </c>
      <c r="D42" s="5">
        <v>0</v>
      </c>
      <c r="E42" s="5">
        <v>0</v>
      </c>
      <c r="F42" s="6">
        <v>0</v>
      </c>
      <c r="G42" s="6">
        <v>39884</v>
      </c>
      <c r="H42" s="6">
        <v>4970</v>
      </c>
      <c r="I42" s="6">
        <v>17563</v>
      </c>
      <c r="J42" s="6">
        <v>0</v>
      </c>
      <c r="K42" s="6">
        <v>0</v>
      </c>
      <c r="L42" s="6">
        <v>0</v>
      </c>
      <c r="M42" s="49">
        <f>ROUND(D42/G42*100-100,2)</f>
        <v>-100</v>
      </c>
      <c r="N42" s="49">
        <f t="shared" si="19"/>
        <v>-100</v>
      </c>
      <c r="O42" s="49">
        <f t="shared" si="19"/>
        <v>-100</v>
      </c>
      <c r="P42" s="49">
        <v>0</v>
      </c>
      <c r="Q42" s="49">
        <v>0</v>
      </c>
      <c r="R42" s="49">
        <v>0</v>
      </c>
      <c r="S42" s="14"/>
      <c r="T42" s="8"/>
      <c r="U42" s="8"/>
      <c r="W42" s="10"/>
    </row>
    <row r="43" spans="1:23" x14ac:dyDescent="0.5">
      <c r="A43" s="7"/>
      <c r="B43" s="3" t="s">
        <v>41</v>
      </c>
      <c r="C43" s="11" t="s">
        <v>9</v>
      </c>
      <c r="D43" s="53">
        <v>82760.250729999985</v>
      </c>
      <c r="E43" s="5">
        <v>10674.864548365702</v>
      </c>
      <c r="F43" s="6">
        <v>37821.802745915782</v>
      </c>
      <c r="G43" s="53">
        <v>85585</v>
      </c>
      <c r="H43" s="5">
        <v>10753</v>
      </c>
      <c r="I43" s="6">
        <v>37997</v>
      </c>
      <c r="J43" s="6">
        <v>115451</v>
      </c>
      <c r="K43" s="6">
        <v>16162</v>
      </c>
      <c r="L43" s="6">
        <v>58056</v>
      </c>
      <c r="M43" s="49">
        <f>ROUND(D43/G43*100-100,2)</f>
        <v>-3.3</v>
      </c>
      <c r="N43" s="49">
        <f t="shared" ref="N43" si="21">ROUND(E43/H43*100-100,2)</f>
        <v>-0.73</v>
      </c>
      <c r="O43" s="49">
        <f t="shared" ref="O43" si="22">ROUND(F43/I43*100-100,2)</f>
        <v>-0.46</v>
      </c>
      <c r="P43" s="49">
        <f>ROUND(D43/J43*100-100,2)</f>
        <v>-28.32</v>
      </c>
      <c r="Q43" s="49">
        <f t="shared" si="20"/>
        <v>-33.950000000000003</v>
      </c>
      <c r="R43" s="49">
        <f t="shared" si="20"/>
        <v>-34.85</v>
      </c>
      <c r="S43" s="14"/>
      <c r="T43" s="8"/>
      <c r="U43" s="8"/>
      <c r="W43" s="10"/>
    </row>
    <row r="44" spans="1:23" x14ac:dyDescent="0.5">
      <c r="A44" s="7"/>
      <c r="B44" s="3" t="s">
        <v>42</v>
      </c>
      <c r="C44" s="11" t="s">
        <v>9</v>
      </c>
      <c r="D44" s="5">
        <v>18326.882000000001</v>
      </c>
      <c r="E44" s="5">
        <v>3112.7622371582002</v>
      </c>
      <c r="F44" s="6">
        <v>10981.697784999824</v>
      </c>
      <c r="G44" s="5">
        <v>9813</v>
      </c>
      <c r="H44" s="5">
        <v>1772</v>
      </c>
      <c r="I44" s="5">
        <v>6262</v>
      </c>
      <c r="J44" s="5">
        <v>8638</v>
      </c>
      <c r="K44" s="5">
        <v>1567</v>
      </c>
      <c r="L44" s="5">
        <v>5630</v>
      </c>
      <c r="M44" s="49">
        <f>ROUND(D44/G44*100-100,2)</f>
        <v>86.76</v>
      </c>
      <c r="N44" s="49">
        <f t="shared" ref="N44" si="23">ROUND(E44/H44*100-100,2)</f>
        <v>75.66</v>
      </c>
      <c r="O44" s="49">
        <f t="shared" ref="O44" si="24">ROUND(F44/I44*100-100,2)</f>
        <v>75.37</v>
      </c>
      <c r="P44" s="49">
        <f>ROUND(D44/J44*100-100,2)</f>
        <v>112.17</v>
      </c>
      <c r="Q44" s="49">
        <f t="shared" ref="Q44" si="25">ROUND(E44/K44*100-100,2)</f>
        <v>98.64</v>
      </c>
      <c r="R44" s="49">
        <f t="shared" ref="R44" si="26">ROUND(F44/L44*100-100,2)</f>
        <v>95.06</v>
      </c>
      <c r="S44" s="14"/>
      <c r="T44" s="8"/>
      <c r="U44" s="8"/>
      <c r="W44" s="10"/>
    </row>
    <row r="45" spans="1:23" x14ac:dyDescent="0.5">
      <c r="A45" s="7"/>
      <c r="B45" s="3" t="s">
        <v>43</v>
      </c>
      <c r="C45" s="11" t="s">
        <v>9</v>
      </c>
      <c r="D45" s="5">
        <v>0</v>
      </c>
      <c r="E45" s="5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14"/>
      <c r="T45" s="8"/>
      <c r="U45" s="8"/>
      <c r="W45" s="10"/>
    </row>
    <row r="46" spans="1:23" x14ac:dyDescent="0.5">
      <c r="A46" s="7"/>
      <c r="B46" s="3"/>
      <c r="C46" s="11"/>
      <c r="D46" s="6"/>
      <c r="E46" s="6"/>
      <c r="F46" s="6"/>
      <c r="G46" s="6"/>
      <c r="J46" s="6"/>
      <c r="K46" s="6"/>
      <c r="L46" s="6"/>
      <c r="M46" s="49"/>
      <c r="N46" s="49"/>
      <c r="O46" s="49"/>
      <c r="P46" s="49"/>
      <c r="Q46" s="49"/>
      <c r="R46" s="49"/>
      <c r="S46" s="14"/>
      <c r="T46" s="8"/>
      <c r="U46" s="8"/>
      <c r="W46" s="10"/>
    </row>
    <row r="47" spans="1:23" x14ac:dyDescent="0.5">
      <c r="A47" s="7" t="s">
        <v>44</v>
      </c>
      <c r="B47" s="3" t="s">
        <v>45</v>
      </c>
      <c r="C47" s="11"/>
      <c r="D47" s="48"/>
      <c r="E47" s="6">
        <f>SUM(E48,E49,E53,E64,E68,E72,E73,E74,E75,E80,E89,E90,E91,E92,E93,E95,E94)</f>
        <v>98426.95430912335</v>
      </c>
      <c r="F47" s="6">
        <f>SUM(F48,F49,F53,F64,F68,F72,F73,F74,F75,F80,F89,F90,F91,F92,F93,F95,F94)</f>
        <v>346570.09704165329</v>
      </c>
      <c r="G47" s="48"/>
      <c r="H47" s="6">
        <f>SUM(H48,H49,H53,H64,H68,H72,H73,H74,H75,H80,H89,H90,H91,H92,H93,H95,H94)</f>
        <v>102217</v>
      </c>
      <c r="I47" s="6">
        <f>SUM(I48,I49,I53,I64,I68,I72,I73,I74,I75,I80,I89,I90,I91,I92,I93,I95,I94)</f>
        <v>361182</v>
      </c>
      <c r="J47" s="48"/>
      <c r="K47" s="6">
        <f>SUM(K48,K49,K53,K64,K68,K72,K73,K74,K75,K80,K89,K90,K91,K92,K93,K95,K94)</f>
        <v>88753</v>
      </c>
      <c r="L47" s="6">
        <f>SUM(L48,L49,L53,L64,L68,L72,L73,L74,L75,L80,L89,L90,L91,L92,L93,L95,L94)</f>
        <v>318808</v>
      </c>
      <c r="M47" s="48"/>
      <c r="N47" s="49">
        <f t="shared" ref="N47:N53" si="27">ROUND(E47/H47*100-100,2)</f>
        <v>-3.71</v>
      </c>
      <c r="O47" s="49">
        <f t="shared" ref="O47:O53" si="28">ROUND(F47/I47*100-100,2)</f>
        <v>-4.05</v>
      </c>
      <c r="P47" s="48"/>
      <c r="Q47" s="49">
        <f t="shared" ref="Q47:R53" si="29">ROUND(E47/K47*100-100,2)</f>
        <v>10.9</v>
      </c>
      <c r="R47" s="49">
        <f t="shared" si="29"/>
        <v>8.7100000000000009</v>
      </c>
      <c r="S47" s="14"/>
      <c r="T47" s="8"/>
      <c r="U47" s="8"/>
      <c r="W47" s="10"/>
    </row>
    <row r="48" spans="1:23" x14ac:dyDescent="0.5">
      <c r="A48" s="7"/>
      <c r="B48" s="3" t="s">
        <v>46</v>
      </c>
      <c r="C48" s="11" t="s">
        <v>26</v>
      </c>
      <c r="D48" s="5">
        <v>215.71350300000014</v>
      </c>
      <c r="E48" s="5">
        <v>1314.5278546616003</v>
      </c>
      <c r="F48" s="6">
        <v>4630.4558893526346</v>
      </c>
      <c r="G48" s="5">
        <v>362</v>
      </c>
      <c r="H48" s="6">
        <v>1982</v>
      </c>
      <c r="I48" s="6">
        <v>7005</v>
      </c>
      <c r="J48" s="6">
        <v>268</v>
      </c>
      <c r="K48" s="6">
        <v>1620</v>
      </c>
      <c r="L48" s="6">
        <v>5818</v>
      </c>
      <c r="M48" s="49">
        <f>ROUND(D48/G48*100-100,2)</f>
        <v>-40.409999999999997</v>
      </c>
      <c r="N48" s="49">
        <f t="shared" si="27"/>
        <v>-33.68</v>
      </c>
      <c r="O48" s="49">
        <f t="shared" si="28"/>
        <v>-33.9</v>
      </c>
      <c r="P48" s="49">
        <f>ROUND(D48/J48*100-100,2)</f>
        <v>-19.510000000000002</v>
      </c>
      <c r="Q48" s="49">
        <f t="shared" si="29"/>
        <v>-18.86</v>
      </c>
      <c r="R48" s="49">
        <f t="shared" si="29"/>
        <v>-20.41</v>
      </c>
      <c r="S48" s="14"/>
      <c r="T48" s="8"/>
      <c r="U48" s="8"/>
      <c r="W48" s="10"/>
    </row>
    <row r="49" spans="1:24" x14ac:dyDescent="0.5">
      <c r="A49" s="7"/>
      <c r="B49" s="3" t="s">
        <v>47</v>
      </c>
      <c r="C49" s="11" t="s">
        <v>36</v>
      </c>
      <c r="D49" s="48" t="s">
        <v>110</v>
      </c>
      <c r="E49" s="6">
        <f t="shared" ref="E49:L49" si="30">SUM(E50:E52)</f>
        <v>11048.369266372987</v>
      </c>
      <c r="F49" s="6">
        <f t="shared" si="30"/>
        <v>38900.728075682411</v>
      </c>
      <c r="G49" s="48" t="s">
        <v>110</v>
      </c>
      <c r="H49" s="6">
        <f t="shared" si="30"/>
        <v>10295</v>
      </c>
      <c r="I49" s="6">
        <f t="shared" si="30"/>
        <v>36378</v>
      </c>
      <c r="J49" s="48" t="s">
        <v>110</v>
      </c>
      <c r="K49" s="6">
        <f t="shared" si="30"/>
        <v>8173</v>
      </c>
      <c r="L49" s="6">
        <f t="shared" si="30"/>
        <v>29358</v>
      </c>
      <c r="M49" s="48" t="s">
        <v>4</v>
      </c>
      <c r="N49" s="49">
        <f t="shared" si="27"/>
        <v>7.32</v>
      </c>
      <c r="O49" s="49">
        <f t="shared" si="28"/>
        <v>6.93</v>
      </c>
      <c r="P49" s="48" t="s">
        <v>4</v>
      </c>
      <c r="Q49" s="49">
        <f t="shared" si="29"/>
        <v>35.18</v>
      </c>
      <c r="R49" s="49">
        <f t="shared" si="29"/>
        <v>32.5</v>
      </c>
      <c r="S49" s="14"/>
      <c r="T49" s="8"/>
      <c r="U49" s="8"/>
      <c r="W49" s="10"/>
    </row>
    <row r="50" spans="1:24" x14ac:dyDescent="0.5">
      <c r="B50" s="3" t="s">
        <v>48</v>
      </c>
      <c r="C50" s="11" t="s">
        <v>30</v>
      </c>
      <c r="D50" s="5">
        <v>444</v>
      </c>
      <c r="E50" s="5">
        <v>7304.7302957054872</v>
      </c>
      <c r="F50" s="6">
        <v>25720.045735022497</v>
      </c>
      <c r="G50" s="6">
        <v>373</v>
      </c>
      <c r="H50" s="6">
        <v>6146</v>
      </c>
      <c r="I50" s="6">
        <v>21716</v>
      </c>
      <c r="J50" s="6">
        <v>332</v>
      </c>
      <c r="K50" s="6">
        <v>4949</v>
      </c>
      <c r="L50" s="6">
        <v>17775</v>
      </c>
      <c r="M50" s="49">
        <f t="shared" ref="M50:M51" si="31">ROUND(D50/G50*100-100,2)</f>
        <v>19.03</v>
      </c>
      <c r="N50" s="49">
        <f t="shared" si="27"/>
        <v>18.850000000000001</v>
      </c>
      <c r="O50" s="49">
        <f t="shared" si="28"/>
        <v>18.440000000000001</v>
      </c>
      <c r="P50" s="49">
        <f>ROUND(D50/J50*100-100,2)</f>
        <v>33.729999999999997</v>
      </c>
      <c r="Q50" s="49">
        <f t="shared" si="29"/>
        <v>47.6</v>
      </c>
      <c r="R50" s="49">
        <f t="shared" si="29"/>
        <v>44.7</v>
      </c>
      <c r="S50" s="14"/>
      <c r="T50" s="8"/>
      <c r="U50" s="8"/>
      <c r="W50" s="10"/>
    </row>
    <row r="51" spans="1:24" x14ac:dyDescent="0.5">
      <c r="B51" s="3" t="s">
        <v>49</v>
      </c>
      <c r="C51" s="11" t="s">
        <v>30</v>
      </c>
      <c r="D51" s="5">
        <v>82</v>
      </c>
      <c r="E51" s="5">
        <v>1428.0733550073001</v>
      </c>
      <c r="F51" s="6">
        <v>5028.8264440199418</v>
      </c>
      <c r="G51" s="5">
        <v>89</v>
      </c>
      <c r="H51" s="5">
        <v>1562</v>
      </c>
      <c r="I51" s="6">
        <v>5520</v>
      </c>
      <c r="J51" s="6">
        <v>67</v>
      </c>
      <c r="K51" s="6">
        <v>1282</v>
      </c>
      <c r="L51" s="6">
        <v>4606</v>
      </c>
      <c r="M51" s="49">
        <f t="shared" si="31"/>
        <v>-7.87</v>
      </c>
      <c r="N51" s="49">
        <f t="shared" si="27"/>
        <v>-8.57</v>
      </c>
      <c r="O51" s="49">
        <f t="shared" si="28"/>
        <v>-8.9</v>
      </c>
      <c r="P51" s="49">
        <f>ROUND(D51/J51*100-100,2)</f>
        <v>22.39</v>
      </c>
      <c r="Q51" s="49">
        <f t="shared" si="29"/>
        <v>11.39</v>
      </c>
      <c r="R51" s="49">
        <f t="shared" si="29"/>
        <v>9.18</v>
      </c>
      <c r="S51" s="14"/>
      <c r="T51" s="8"/>
      <c r="U51" s="8"/>
      <c r="W51" s="10"/>
    </row>
    <row r="52" spans="1:24" x14ac:dyDescent="0.5">
      <c r="B52" s="3" t="s">
        <v>50</v>
      </c>
      <c r="C52" s="11" t="s">
        <v>36</v>
      </c>
      <c r="D52" s="48" t="s">
        <v>110</v>
      </c>
      <c r="E52" s="5">
        <v>2315.5656156601999</v>
      </c>
      <c r="F52" s="6">
        <v>8151.8558966399723</v>
      </c>
      <c r="G52" s="48" t="s">
        <v>110</v>
      </c>
      <c r="H52" s="5">
        <v>2587</v>
      </c>
      <c r="I52" s="6">
        <v>9142</v>
      </c>
      <c r="J52" s="48" t="s">
        <v>110</v>
      </c>
      <c r="K52" s="6">
        <v>1942</v>
      </c>
      <c r="L52" s="6">
        <v>6977</v>
      </c>
      <c r="M52" s="48" t="s">
        <v>4</v>
      </c>
      <c r="N52" s="49">
        <f t="shared" si="27"/>
        <v>-10.49</v>
      </c>
      <c r="O52" s="49">
        <f t="shared" si="28"/>
        <v>-10.83</v>
      </c>
      <c r="P52" s="48" t="s">
        <v>4</v>
      </c>
      <c r="Q52" s="49">
        <f t="shared" si="29"/>
        <v>19.239999999999998</v>
      </c>
      <c r="R52" s="49">
        <f t="shared" si="29"/>
        <v>16.84</v>
      </c>
      <c r="S52" s="14"/>
      <c r="T52" s="8"/>
      <c r="U52" s="8"/>
      <c r="W52" s="10"/>
    </row>
    <row r="53" spans="1:24" x14ac:dyDescent="0.5">
      <c r="A53" s="7"/>
      <c r="B53" s="3" t="s">
        <v>51</v>
      </c>
      <c r="C53" s="11" t="s">
        <v>9</v>
      </c>
      <c r="D53" s="5">
        <v>754.60507860000007</v>
      </c>
      <c r="E53" s="5">
        <v>2921.4424666549003</v>
      </c>
      <c r="F53" s="6">
        <v>10283.017530513405</v>
      </c>
      <c r="G53" s="5">
        <v>777</v>
      </c>
      <c r="H53" s="5">
        <v>3334</v>
      </c>
      <c r="I53" s="6">
        <v>11780</v>
      </c>
      <c r="J53" s="6">
        <v>836</v>
      </c>
      <c r="K53" s="6">
        <v>3276</v>
      </c>
      <c r="L53" s="6">
        <v>11766</v>
      </c>
      <c r="M53" s="49">
        <f>ROUND(D53/G53*100-100,2)</f>
        <v>-2.88</v>
      </c>
      <c r="N53" s="49">
        <f t="shared" si="27"/>
        <v>-12.37</v>
      </c>
      <c r="O53" s="49">
        <f t="shared" si="28"/>
        <v>-12.71</v>
      </c>
      <c r="P53" s="49">
        <f>ROUND(D53/J53*100-100,2)</f>
        <v>-9.74</v>
      </c>
      <c r="Q53" s="49">
        <f t="shared" si="29"/>
        <v>-10.82</v>
      </c>
      <c r="R53" s="49">
        <f t="shared" si="29"/>
        <v>-12.6</v>
      </c>
      <c r="S53" s="14"/>
      <c r="T53" s="8"/>
      <c r="U53" s="8"/>
      <c r="W53" s="10"/>
    </row>
    <row r="54" spans="1:24" x14ac:dyDescent="0.5">
      <c r="A54" s="54"/>
      <c r="B54" s="55"/>
      <c r="C54" s="56"/>
      <c r="D54" s="55"/>
      <c r="E54" s="55"/>
      <c r="F54" s="57"/>
      <c r="G54" s="55"/>
      <c r="H54" s="55"/>
      <c r="I54" s="57"/>
      <c r="J54" s="55"/>
      <c r="K54" s="55"/>
      <c r="L54" s="55"/>
      <c r="M54" s="55"/>
      <c r="N54" s="58"/>
      <c r="O54" s="58"/>
      <c r="P54" s="57"/>
      <c r="Q54" s="55"/>
      <c r="R54" s="57"/>
      <c r="S54" s="14"/>
      <c r="W54" s="10"/>
    </row>
    <row r="55" spans="1:24" x14ac:dyDescent="0.5">
      <c r="P55" s="3" t="s">
        <v>52</v>
      </c>
      <c r="W55" s="10"/>
    </row>
    <row r="56" spans="1:24" x14ac:dyDescent="0.5">
      <c r="A56" s="3"/>
      <c r="W56" s="10"/>
    </row>
    <row r="57" spans="1:24" x14ac:dyDescent="0.5">
      <c r="A57" s="67" t="s">
        <v>111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W57" s="10"/>
    </row>
    <row r="58" spans="1:24" x14ac:dyDescent="0.5">
      <c r="E58" s="2"/>
      <c r="H58" s="2"/>
      <c r="K58" s="2"/>
      <c r="O58" s="20" t="s">
        <v>100</v>
      </c>
      <c r="W58" s="10"/>
    </row>
    <row r="59" spans="1:24" x14ac:dyDescent="0.5">
      <c r="E59" s="2"/>
      <c r="H59" s="2"/>
      <c r="K59" s="2"/>
      <c r="O59" s="20" t="s">
        <v>105</v>
      </c>
      <c r="W59" s="10"/>
    </row>
    <row r="60" spans="1:24" x14ac:dyDescent="0.5">
      <c r="A60" s="21"/>
      <c r="B60" s="74" t="s">
        <v>92</v>
      </c>
      <c r="C60" s="22" t="s">
        <v>89</v>
      </c>
      <c r="D60" s="68" t="s">
        <v>112</v>
      </c>
      <c r="E60" s="69"/>
      <c r="F60" s="70"/>
      <c r="G60" s="68" t="s">
        <v>116</v>
      </c>
      <c r="H60" s="69"/>
      <c r="I60" s="70"/>
      <c r="J60" s="23" t="s">
        <v>113</v>
      </c>
      <c r="K60" s="24"/>
      <c r="L60" s="25"/>
      <c r="M60" s="26"/>
      <c r="N60" s="27" t="s">
        <v>114</v>
      </c>
      <c r="O60" s="28"/>
      <c r="P60" s="29"/>
      <c r="Q60" s="29"/>
      <c r="R60" s="30" t="s">
        <v>0</v>
      </c>
      <c r="W60" s="10"/>
    </row>
    <row r="61" spans="1:24" x14ac:dyDescent="0.5">
      <c r="A61" s="31" t="s">
        <v>1</v>
      </c>
      <c r="B61" s="75"/>
      <c r="C61" s="11" t="s">
        <v>90</v>
      </c>
      <c r="D61" s="32" t="s">
        <v>91</v>
      </c>
      <c r="E61" s="77" t="s">
        <v>95</v>
      </c>
      <c r="F61" s="78"/>
      <c r="G61" s="32"/>
      <c r="H61" s="77" t="s">
        <v>95</v>
      </c>
      <c r="I61" s="78"/>
      <c r="J61" s="33"/>
      <c r="K61" s="77" t="s">
        <v>95</v>
      </c>
      <c r="L61" s="78"/>
      <c r="M61" s="71" t="s">
        <v>117</v>
      </c>
      <c r="N61" s="73"/>
      <c r="O61" s="72"/>
      <c r="P61" s="71" t="s">
        <v>115</v>
      </c>
      <c r="Q61" s="73"/>
      <c r="R61" s="73"/>
      <c r="W61" s="10"/>
    </row>
    <row r="62" spans="1:24" x14ac:dyDescent="0.5">
      <c r="A62" s="34" t="s">
        <v>2</v>
      </c>
      <c r="B62" s="75"/>
      <c r="C62" s="11" t="s">
        <v>93</v>
      </c>
      <c r="D62" s="35" t="s">
        <v>94</v>
      </c>
      <c r="E62" s="79"/>
      <c r="F62" s="80"/>
      <c r="G62" s="35" t="s">
        <v>94</v>
      </c>
      <c r="H62" s="79"/>
      <c r="I62" s="80"/>
      <c r="J62" s="36" t="s">
        <v>94</v>
      </c>
      <c r="K62" s="79"/>
      <c r="L62" s="80"/>
      <c r="M62" s="36" t="s">
        <v>94</v>
      </c>
      <c r="N62" s="71" t="s">
        <v>95</v>
      </c>
      <c r="O62" s="72"/>
      <c r="P62" s="36" t="s">
        <v>94</v>
      </c>
      <c r="Q62" s="71" t="s">
        <v>95</v>
      </c>
      <c r="R62" s="73"/>
      <c r="W62" s="10"/>
    </row>
    <row r="63" spans="1:24" x14ac:dyDescent="0.5">
      <c r="A63" s="37"/>
      <c r="B63" s="76"/>
      <c r="C63" s="38" t="s">
        <v>96</v>
      </c>
      <c r="D63" s="59"/>
      <c r="E63" s="39" t="s">
        <v>97</v>
      </c>
      <c r="F63" s="40" t="s">
        <v>98</v>
      </c>
      <c r="G63" s="59"/>
      <c r="H63" s="39" t="s">
        <v>97</v>
      </c>
      <c r="I63" s="40" t="s">
        <v>98</v>
      </c>
      <c r="J63" s="41"/>
      <c r="K63" s="39" t="s">
        <v>97</v>
      </c>
      <c r="L63" s="40" t="s">
        <v>99</v>
      </c>
      <c r="M63" s="42"/>
      <c r="N63" s="43" t="s">
        <v>101</v>
      </c>
      <c r="O63" s="44" t="s">
        <v>99</v>
      </c>
      <c r="P63" s="42"/>
      <c r="Q63" s="41" t="s">
        <v>101</v>
      </c>
      <c r="R63" s="45" t="s">
        <v>99</v>
      </c>
      <c r="T63" s="60"/>
      <c r="U63" s="60"/>
      <c r="W63" s="10"/>
      <c r="X63" s="2"/>
    </row>
    <row r="64" spans="1:24" x14ac:dyDescent="0.5">
      <c r="A64" s="7"/>
      <c r="B64" s="3" t="s">
        <v>53</v>
      </c>
      <c r="C64" s="11" t="s">
        <v>7</v>
      </c>
      <c r="D64" s="48"/>
      <c r="E64" s="6">
        <f t="shared" ref="E64:L64" si="32">SUM(E65:E67)</f>
        <v>15141.783243450707</v>
      </c>
      <c r="F64" s="6">
        <f t="shared" si="32"/>
        <v>53307.250369106892</v>
      </c>
      <c r="G64" s="48" t="s">
        <v>110</v>
      </c>
      <c r="H64" s="6">
        <f t="shared" si="32"/>
        <v>14362</v>
      </c>
      <c r="I64" s="6">
        <f t="shared" si="32"/>
        <v>50745</v>
      </c>
      <c r="J64" s="48" t="s">
        <v>110</v>
      </c>
      <c r="K64" s="6">
        <f t="shared" si="32"/>
        <v>11147</v>
      </c>
      <c r="L64" s="6">
        <f t="shared" si="32"/>
        <v>40043</v>
      </c>
      <c r="M64" s="48" t="s">
        <v>4</v>
      </c>
      <c r="N64" s="48">
        <f t="shared" ref="N64:N75" si="33">ROUND(E64/H64*100-100,2)</f>
        <v>5.43</v>
      </c>
      <c r="O64" s="48">
        <f t="shared" ref="O64:O75" si="34">ROUND(F64/I64*100-100,2)</f>
        <v>5.05</v>
      </c>
      <c r="P64" s="48" t="s">
        <v>4</v>
      </c>
      <c r="Q64" s="48">
        <f t="shared" ref="Q64:Q75" si="35">ROUND(E64/K64*100-100,2)</f>
        <v>35.840000000000003</v>
      </c>
      <c r="R64" s="48">
        <f t="shared" ref="R64:R75" si="36">ROUND(F64/L64*100-100,2)</f>
        <v>33.130000000000003</v>
      </c>
      <c r="W64" s="10"/>
      <c r="X64" s="2"/>
    </row>
    <row r="65" spans="1:24" x14ac:dyDescent="0.5">
      <c r="B65" s="3" t="s">
        <v>55</v>
      </c>
      <c r="C65" s="11" t="s">
        <v>56</v>
      </c>
      <c r="D65" s="12">
        <v>201</v>
      </c>
      <c r="E65" s="12">
        <v>7170.1944967787058</v>
      </c>
      <c r="F65" s="6">
        <v>25243.060163607068</v>
      </c>
      <c r="G65" s="12">
        <v>198</v>
      </c>
      <c r="H65" s="12">
        <v>7030</v>
      </c>
      <c r="I65" s="6">
        <v>24840</v>
      </c>
      <c r="J65" s="6">
        <v>184</v>
      </c>
      <c r="K65" s="6">
        <v>5762</v>
      </c>
      <c r="L65" s="6">
        <v>20699</v>
      </c>
      <c r="M65" s="48">
        <f>ROUND(D65/G65*100-100,2)</f>
        <v>1.52</v>
      </c>
      <c r="N65" s="48">
        <f t="shared" si="33"/>
        <v>1.99</v>
      </c>
      <c r="O65" s="48">
        <f t="shared" si="34"/>
        <v>1.62</v>
      </c>
      <c r="P65" s="48">
        <f>ROUND(D65/J65*100-100,2)</f>
        <v>9.24</v>
      </c>
      <c r="Q65" s="48">
        <f t="shared" si="35"/>
        <v>24.44</v>
      </c>
      <c r="R65" s="48">
        <f t="shared" si="36"/>
        <v>21.95</v>
      </c>
      <c r="S65" s="14"/>
      <c r="T65" s="8"/>
      <c r="U65" s="8"/>
      <c r="W65" s="10"/>
    </row>
    <row r="66" spans="1:24" x14ac:dyDescent="0.5">
      <c r="B66" s="3" t="s">
        <v>57</v>
      </c>
      <c r="C66" s="11" t="s">
        <v>56</v>
      </c>
      <c r="D66" s="12">
        <v>1144</v>
      </c>
      <c r="E66" s="12">
        <v>7622.5094041219027</v>
      </c>
      <c r="F66" s="6">
        <v>26834.597152350005</v>
      </c>
      <c r="G66" s="12">
        <v>1078</v>
      </c>
      <c r="H66" s="12">
        <v>7033</v>
      </c>
      <c r="I66" s="6">
        <v>24850</v>
      </c>
      <c r="J66" s="6">
        <v>627</v>
      </c>
      <c r="K66" s="6">
        <v>5148</v>
      </c>
      <c r="L66" s="6">
        <v>18492</v>
      </c>
      <c r="M66" s="48">
        <f>ROUND(D66/G66*100-100,2)</f>
        <v>6.12</v>
      </c>
      <c r="N66" s="48">
        <f t="shared" si="33"/>
        <v>8.3800000000000008</v>
      </c>
      <c r="O66" s="48">
        <f t="shared" si="34"/>
        <v>7.99</v>
      </c>
      <c r="P66" s="48">
        <f>ROUND(D66/J66*100-100,2)</f>
        <v>82.46</v>
      </c>
      <c r="Q66" s="48">
        <f t="shared" si="35"/>
        <v>48.07</v>
      </c>
      <c r="R66" s="48">
        <f t="shared" si="36"/>
        <v>45.11</v>
      </c>
      <c r="S66" s="14"/>
      <c r="T66" s="8"/>
      <c r="U66" s="8"/>
      <c r="W66" s="10"/>
    </row>
    <row r="67" spans="1:24" x14ac:dyDescent="0.5">
      <c r="B67" s="3" t="s">
        <v>58</v>
      </c>
      <c r="C67" s="11" t="s">
        <v>7</v>
      </c>
      <c r="D67" s="48" t="s">
        <v>110</v>
      </c>
      <c r="E67" s="12">
        <v>349.07934255009997</v>
      </c>
      <c r="F67" s="6">
        <v>1229.5930531498202</v>
      </c>
      <c r="G67" s="48" t="s">
        <v>110</v>
      </c>
      <c r="H67" s="12">
        <v>299</v>
      </c>
      <c r="I67" s="6">
        <v>1055</v>
      </c>
      <c r="J67" s="48" t="s">
        <v>110</v>
      </c>
      <c r="K67" s="6">
        <v>237</v>
      </c>
      <c r="L67" s="6">
        <v>852</v>
      </c>
      <c r="M67" s="48" t="s">
        <v>54</v>
      </c>
      <c r="N67" s="48">
        <f t="shared" si="33"/>
        <v>16.75</v>
      </c>
      <c r="O67" s="48">
        <f t="shared" si="34"/>
        <v>16.55</v>
      </c>
      <c r="P67" s="48" t="s">
        <v>54</v>
      </c>
      <c r="Q67" s="48">
        <f t="shared" si="35"/>
        <v>47.29</v>
      </c>
      <c r="R67" s="48">
        <f t="shared" si="36"/>
        <v>44.32</v>
      </c>
      <c r="T67" s="8"/>
      <c r="U67" s="8"/>
      <c r="W67" s="10"/>
    </row>
    <row r="68" spans="1:24" x14ac:dyDescent="0.5">
      <c r="A68" s="7"/>
      <c r="B68" s="3" t="s">
        <v>59</v>
      </c>
      <c r="C68" s="11" t="s">
        <v>60</v>
      </c>
      <c r="D68" s="6">
        <f t="shared" ref="D68:L68" si="37">SUM(D69:D71)</f>
        <v>1811.703</v>
      </c>
      <c r="E68" s="6">
        <f t="shared" si="37"/>
        <v>4997.3815492332005</v>
      </c>
      <c r="F68" s="6">
        <f t="shared" si="37"/>
        <v>17588.497048800516</v>
      </c>
      <c r="G68" s="6">
        <f t="shared" si="37"/>
        <v>1493</v>
      </c>
      <c r="H68" s="6">
        <f t="shared" si="37"/>
        <v>4152</v>
      </c>
      <c r="I68" s="6">
        <f t="shared" si="37"/>
        <v>14671</v>
      </c>
      <c r="J68" s="6">
        <f t="shared" si="37"/>
        <v>1135</v>
      </c>
      <c r="K68" s="6">
        <f t="shared" si="37"/>
        <v>3283</v>
      </c>
      <c r="L68" s="6">
        <f t="shared" si="37"/>
        <v>11793</v>
      </c>
      <c r="M68" s="48">
        <f>ROUND(D68/G68*100-100,2)</f>
        <v>21.35</v>
      </c>
      <c r="N68" s="48">
        <f t="shared" si="33"/>
        <v>20.36</v>
      </c>
      <c r="O68" s="48">
        <f t="shared" si="34"/>
        <v>19.89</v>
      </c>
      <c r="P68" s="48">
        <f>ROUND(D68/J68*100-100,2)</f>
        <v>59.62</v>
      </c>
      <c r="Q68" s="48">
        <f t="shared" si="35"/>
        <v>52.22</v>
      </c>
      <c r="R68" s="48">
        <f t="shared" si="36"/>
        <v>49.14</v>
      </c>
      <c r="S68" s="14"/>
      <c r="T68" s="8"/>
      <c r="U68" s="8"/>
      <c r="W68" s="10"/>
    </row>
    <row r="69" spans="1:24" x14ac:dyDescent="0.5">
      <c r="A69" s="7"/>
      <c r="B69" s="3" t="s">
        <v>61</v>
      </c>
      <c r="C69" s="11" t="s">
        <v>60</v>
      </c>
      <c r="D69" s="12">
        <v>793.02599999999995</v>
      </c>
      <c r="E69" s="12">
        <v>4189.4127477927004</v>
      </c>
      <c r="F69" s="6">
        <v>14744.273864982808</v>
      </c>
      <c r="G69" s="12">
        <v>725</v>
      </c>
      <c r="H69" s="12">
        <v>3406</v>
      </c>
      <c r="I69" s="6">
        <v>12034</v>
      </c>
      <c r="J69" s="6">
        <v>587</v>
      </c>
      <c r="K69" s="6">
        <v>2631</v>
      </c>
      <c r="L69" s="6">
        <v>9452</v>
      </c>
      <c r="M69" s="48">
        <f>ROUND(D69/G69*100-100,2)</f>
        <v>9.3800000000000008</v>
      </c>
      <c r="N69" s="48">
        <f t="shared" si="33"/>
        <v>23</v>
      </c>
      <c r="O69" s="48">
        <f t="shared" si="34"/>
        <v>22.52</v>
      </c>
      <c r="P69" s="48">
        <f>ROUND(D69/J69*100-100,2)</f>
        <v>35.1</v>
      </c>
      <c r="Q69" s="48">
        <f t="shared" si="35"/>
        <v>59.23</v>
      </c>
      <c r="R69" s="48">
        <f t="shared" si="36"/>
        <v>55.99</v>
      </c>
      <c r="S69" s="14"/>
      <c r="T69" s="8"/>
      <c r="U69" s="8"/>
      <c r="W69" s="10"/>
      <c r="X69" s="2"/>
    </row>
    <row r="70" spans="1:24" x14ac:dyDescent="0.5">
      <c r="A70" s="7"/>
      <c r="B70" s="3" t="s">
        <v>62</v>
      </c>
      <c r="C70" s="11" t="s">
        <v>60</v>
      </c>
      <c r="D70" s="12">
        <v>17.837</v>
      </c>
      <c r="E70" s="12">
        <v>100.01136752950001</v>
      </c>
      <c r="F70" s="6">
        <v>352.19782724976153</v>
      </c>
      <c r="G70" s="12">
        <v>13</v>
      </c>
      <c r="H70" s="12">
        <v>81</v>
      </c>
      <c r="I70" s="6">
        <v>288</v>
      </c>
      <c r="J70" s="6">
        <v>8</v>
      </c>
      <c r="K70" s="6">
        <v>45</v>
      </c>
      <c r="L70" s="6">
        <v>161</v>
      </c>
      <c r="M70" s="48">
        <f>ROUND(D70/G70*100-100,2)</f>
        <v>37.21</v>
      </c>
      <c r="N70" s="48">
        <f t="shared" ref="N70" si="38">ROUND(E70/H70*100-100,2)</f>
        <v>23.47</v>
      </c>
      <c r="O70" s="48">
        <f t="shared" ref="O70" si="39">ROUND(F70/I70*100-100,2)</f>
        <v>22.29</v>
      </c>
      <c r="P70" s="48">
        <f>ROUND(D70/J70*100-100,2)</f>
        <v>122.96</v>
      </c>
      <c r="Q70" s="48">
        <f t="shared" ref="Q70" si="40">ROUND(E70/K70*100-100,2)</f>
        <v>122.25</v>
      </c>
      <c r="R70" s="48">
        <f t="shared" ref="R70" si="41">ROUND(F70/L70*100-100,2)</f>
        <v>118.76</v>
      </c>
      <c r="S70" s="14"/>
      <c r="T70" s="8"/>
      <c r="U70" s="8"/>
      <c r="W70" s="10"/>
      <c r="X70" s="2"/>
    </row>
    <row r="71" spans="1:24" x14ac:dyDescent="0.5">
      <c r="A71" s="7"/>
      <c r="B71" s="3" t="s">
        <v>63</v>
      </c>
      <c r="C71" s="11" t="s">
        <v>60</v>
      </c>
      <c r="D71" s="12">
        <v>1000.84</v>
      </c>
      <c r="E71" s="12">
        <v>707.95743391100007</v>
      </c>
      <c r="F71" s="6">
        <v>2492.0253565679463</v>
      </c>
      <c r="G71" s="12">
        <v>755</v>
      </c>
      <c r="H71" s="12">
        <v>665</v>
      </c>
      <c r="I71" s="6">
        <v>2349</v>
      </c>
      <c r="J71" s="6">
        <v>540</v>
      </c>
      <c r="K71" s="6">
        <v>607</v>
      </c>
      <c r="L71" s="6">
        <v>2180</v>
      </c>
      <c r="M71" s="48">
        <f>ROUND(D71/G71*100-100,2)</f>
        <v>32.56</v>
      </c>
      <c r="N71" s="48">
        <f t="shared" si="33"/>
        <v>6.46</v>
      </c>
      <c r="O71" s="48">
        <f t="shared" si="34"/>
        <v>6.09</v>
      </c>
      <c r="P71" s="48">
        <f>ROUND(D71/J71*100-100,2)</f>
        <v>85.34</v>
      </c>
      <c r="Q71" s="48">
        <f t="shared" si="35"/>
        <v>16.63</v>
      </c>
      <c r="R71" s="48">
        <f t="shared" si="36"/>
        <v>14.31</v>
      </c>
      <c r="S71" s="14"/>
      <c r="T71" s="8"/>
      <c r="U71" s="8"/>
      <c r="W71" s="10"/>
      <c r="X71" s="2"/>
    </row>
    <row r="72" spans="1:24" x14ac:dyDescent="0.5">
      <c r="A72" s="7"/>
      <c r="B72" s="3" t="s">
        <v>64</v>
      </c>
      <c r="C72" s="11" t="s">
        <v>7</v>
      </c>
      <c r="D72" s="48" t="s">
        <v>110</v>
      </c>
      <c r="E72" s="12">
        <v>10882.155607310633</v>
      </c>
      <c r="F72" s="6">
        <v>38312.494874874559</v>
      </c>
      <c r="G72" s="48" t="s">
        <v>110</v>
      </c>
      <c r="H72" s="12">
        <v>10946</v>
      </c>
      <c r="I72" s="6">
        <v>38679</v>
      </c>
      <c r="J72" s="48" t="s">
        <v>110</v>
      </c>
      <c r="K72" s="6">
        <v>8646</v>
      </c>
      <c r="L72" s="6">
        <v>31058</v>
      </c>
      <c r="M72" s="48" t="s">
        <v>54</v>
      </c>
      <c r="N72" s="48">
        <f t="shared" si="33"/>
        <v>-0.57999999999999996</v>
      </c>
      <c r="O72" s="48">
        <f t="shared" si="34"/>
        <v>-0.95</v>
      </c>
      <c r="P72" s="48" t="s">
        <v>4</v>
      </c>
      <c r="Q72" s="48">
        <f t="shared" si="35"/>
        <v>25.86</v>
      </c>
      <c r="R72" s="48">
        <f t="shared" si="36"/>
        <v>23.36</v>
      </c>
      <c r="T72" s="8"/>
      <c r="U72" s="8"/>
      <c r="W72" s="10"/>
      <c r="X72" s="2"/>
    </row>
    <row r="73" spans="1:24" ht="21.65" customHeight="1" x14ac:dyDescent="0.5">
      <c r="A73" s="7"/>
      <c r="B73" s="3" t="s">
        <v>65</v>
      </c>
      <c r="C73" s="11" t="s">
        <v>7</v>
      </c>
      <c r="D73" s="48" t="s">
        <v>110</v>
      </c>
      <c r="E73" s="12">
        <v>1223.5001224692001</v>
      </c>
      <c r="F73" s="6">
        <v>4306.6153803999177</v>
      </c>
      <c r="G73" s="48" t="s">
        <v>110</v>
      </c>
      <c r="H73" s="12">
        <v>1305</v>
      </c>
      <c r="I73" s="6">
        <v>4611</v>
      </c>
      <c r="J73" s="48" t="s">
        <v>110</v>
      </c>
      <c r="K73" s="6">
        <v>1168</v>
      </c>
      <c r="L73" s="6">
        <v>4196</v>
      </c>
      <c r="M73" s="48" t="s">
        <v>54</v>
      </c>
      <c r="N73" s="48">
        <f t="shared" si="33"/>
        <v>-6.25</v>
      </c>
      <c r="O73" s="48">
        <f t="shared" si="34"/>
        <v>-6.6</v>
      </c>
      <c r="P73" s="48" t="s">
        <v>4</v>
      </c>
      <c r="Q73" s="48">
        <f t="shared" si="35"/>
        <v>4.75</v>
      </c>
      <c r="R73" s="48">
        <f t="shared" si="36"/>
        <v>2.64</v>
      </c>
      <c r="T73" s="8"/>
      <c r="U73" s="8"/>
      <c r="W73" s="10"/>
    </row>
    <row r="74" spans="1:24" x14ac:dyDescent="0.5">
      <c r="A74" s="7"/>
      <c r="B74" s="3" t="s">
        <v>66</v>
      </c>
      <c r="C74" s="11" t="s">
        <v>67</v>
      </c>
      <c r="D74" s="12">
        <v>189.7</v>
      </c>
      <c r="E74" s="12">
        <v>126.60798053100002</v>
      </c>
      <c r="F74" s="6">
        <v>445.65275860022894</v>
      </c>
      <c r="G74" s="12">
        <v>136</v>
      </c>
      <c r="H74" s="12">
        <v>157</v>
      </c>
      <c r="I74" s="6">
        <v>555</v>
      </c>
      <c r="J74" s="6">
        <v>106</v>
      </c>
      <c r="K74" s="6">
        <v>65</v>
      </c>
      <c r="L74" s="6">
        <v>232</v>
      </c>
      <c r="M74" s="48">
        <f>ROUND(D74/G74*100-100,2)</f>
        <v>39.49</v>
      </c>
      <c r="N74" s="48">
        <f t="shared" si="33"/>
        <v>-19.36</v>
      </c>
      <c r="O74" s="48">
        <f t="shared" si="34"/>
        <v>-19.7</v>
      </c>
      <c r="P74" s="48">
        <f>ROUND(D74/J74*100-100,2)</f>
        <v>78.959999999999994</v>
      </c>
      <c r="Q74" s="48">
        <f t="shared" si="35"/>
        <v>94.78</v>
      </c>
      <c r="R74" s="48">
        <f t="shared" si="36"/>
        <v>92.09</v>
      </c>
      <c r="S74" s="14"/>
      <c r="T74" s="8"/>
      <c r="U74" s="8"/>
      <c r="W74" s="10"/>
    </row>
    <row r="75" spans="1:24" x14ac:dyDescent="0.5">
      <c r="A75" s="7"/>
      <c r="B75" s="3" t="s">
        <v>68</v>
      </c>
      <c r="C75" s="11" t="s">
        <v>7</v>
      </c>
      <c r="D75" s="48"/>
      <c r="E75" s="6">
        <f t="shared" ref="E75:L75" si="42">SUM(E76:E79)</f>
        <v>29133.160773402706</v>
      </c>
      <c r="F75" s="6">
        <f t="shared" si="42"/>
        <v>102581.62979411741</v>
      </c>
      <c r="G75" s="48" t="s">
        <v>110</v>
      </c>
      <c r="H75" s="6">
        <f t="shared" si="42"/>
        <v>33355</v>
      </c>
      <c r="I75" s="6">
        <f t="shared" si="42"/>
        <v>117863</v>
      </c>
      <c r="J75" s="48" t="s">
        <v>110</v>
      </c>
      <c r="K75" s="6">
        <f t="shared" si="42"/>
        <v>37581</v>
      </c>
      <c r="L75" s="6">
        <f t="shared" si="42"/>
        <v>134992</v>
      </c>
      <c r="M75" s="48" t="s">
        <v>54</v>
      </c>
      <c r="N75" s="48">
        <f t="shared" si="33"/>
        <v>-12.66</v>
      </c>
      <c r="O75" s="48">
        <f t="shared" si="34"/>
        <v>-12.97</v>
      </c>
      <c r="P75" s="48"/>
      <c r="Q75" s="48">
        <f t="shared" si="35"/>
        <v>-22.48</v>
      </c>
      <c r="R75" s="48">
        <f t="shared" si="36"/>
        <v>-24.01</v>
      </c>
      <c r="T75" s="8"/>
      <c r="U75" s="8"/>
      <c r="W75" s="10"/>
    </row>
    <row r="76" spans="1:24" x14ac:dyDescent="0.5">
      <c r="A76" s="3"/>
      <c r="B76" s="3" t="s">
        <v>69</v>
      </c>
      <c r="C76" s="11" t="s">
        <v>67</v>
      </c>
      <c r="D76" s="12">
        <v>0</v>
      </c>
      <c r="E76" s="12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14"/>
      <c r="T76" s="8"/>
      <c r="U76" s="8"/>
      <c r="W76" s="10"/>
    </row>
    <row r="77" spans="1:24" x14ac:dyDescent="0.5">
      <c r="A77" s="3"/>
      <c r="B77" s="3" t="s">
        <v>70</v>
      </c>
      <c r="C77" s="11" t="s">
        <v>67</v>
      </c>
      <c r="D77" s="12">
        <v>21904.157283100001</v>
      </c>
      <c r="E77" s="12">
        <v>7110.8146028740994</v>
      </c>
      <c r="F77" s="6">
        <v>25047.879765720951</v>
      </c>
      <c r="G77" s="12">
        <v>23563</v>
      </c>
      <c r="H77" s="12">
        <v>7596</v>
      </c>
      <c r="I77" s="6">
        <v>26841</v>
      </c>
      <c r="J77" s="6">
        <v>34999</v>
      </c>
      <c r="K77" s="6">
        <v>11765</v>
      </c>
      <c r="L77" s="6">
        <v>42259</v>
      </c>
      <c r="M77" s="48">
        <f t="shared" ref="M77:O78" si="43">ROUND(D77/G77*100-100,2)</f>
        <v>-7.04</v>
      </c>
      <c r="N77" s="48">
        <f t="shared" si="43"/>
        <v>-6.39</v>
      </c>
      <c r="O77" s="48">
        <f t="shared" si="43"/>
        <v>-6.68</v>
      </c>
      <c r="P77" s="48">
        <f>ROUND(D77/J77*100-100,2)</f>
        <v>-37.409999999999997</v>
      </c>
      <c r="Q77" s="48">
        <f t="shared" ref="P77:R78" si="44">ROUND(E77/K77*100-100,2)</f>
        <v>-39.56</v>
      </c>
      <c r="R77" s="48">
        <f t="shared" si="44"/>
        <v>-40.729999999999997</v>
      </c>
      <c r="S77" s="14"/>
      <c r="T77" s="8"/>
      <c r="U77" s="8"/>
      <c r="W77" s="10"/>
    </row>
    <row r="78" spans="1:24" x14ac:dyDescent="0.5">
      <c r="A78" s="3"/>
      <c r="B78" s="3" t="s">
        <v>71</v>
      </c>
      <c r="C78" s="11" t="s">
        <v>67</v>
      </c>
      <c r="D78" s="12">
        <v>6640.8959718999995</v>
      </c>
      <c r="E78" s="12">
        <v>9556.1411703272024</v>
      </c>
      <c r="F78" s="6">
        <v>33637.776937296876</v>
      </c>
      <c r="G78" s="12">
        <v>7407</v>
      </c>
      <c r="H78" s="12">
        <v>8404</v>
      </c>
      <c r="I78" s="6">
        <v>29697</v>
      </c>
      <c r="J78" s="6">
        <v>7908</v>
      </c>
      <c r="K78" s="6">
        <v>9457</v>
      </c>
      <c r="L78" s="6">
        <v>33971</v>
      </c>
      <c r="M78" s="48">
        <f t="shared" si="43"/>
        <v>-10.34</v>
      </c>
      <c r="N78" s="48">
        <f t="shared" si="43"/>
        <v>13.71</v>
      </c>
      <c r="O78" s="48">
        <f t="shared" si="43"/>
        <v>13.27</v>
      </c>
      <c r="P78" s="48">
        <f t="shared" si="44"/>
        <v>-16.02</v>
      </c>
      <c r="Q78" s="48">
        <f t="shared" si="44"/>
        <v>1.05</v>
      </c>
      <c r="R78" s="48">
        <f t="shared" si="44"/>
        <v>-0.98</v>
      </c>
      <c r="S78" s="14"/>
      <c r="T78" s="8"/>
      <c r="U78" s="8"/>
      <c r="W78" s="10"/>
    </row>
    <row r="79" spans="1:24" x14ac:dyDescent="0.5">
      <c r="A79" s="3"/>
      <c r="B79" s="3" t="s">
        <v>72</v>
      </c>
      <c r="C79" s="11" t="s">
        <v>7</v>
      </c>
      <c r="D79" s="48" t="s">
        <v>110</v>
      </c>
      <c r="E79" s="12">
        <v>12466.205000201404</v>
      </c>
      <c r="F79" s="6">
        <v>43895.973091099586</v>
      </c>
      <c r="G79" s="48" t="s">
        <v>110</v>
      </c>
      <c r="H79" s="12">
        <v>17355</v>
      </c>
      <c r="I79" s="6">
        <v>61325</v>
      </c>
      <c r="J79" s="48" t="s">
        <v>110</v>
      </c>
      <c r="K79" s="6">
        <v>16359</v>
      </c>
      <c r="L79" s="6">
        <v>58762</v>
      </c>
      <c r="M79" s="48" t="s">
        <v>54</v>
      </c>
      <c r="N79" s="48">
        <f t="shared" ref="N79:O83" si="45">ROUND(E79/H79*100-100,2)</f>
        <v>-28.17</v>
      </c>
      <c r="O79" s="48">
        <f t="shared" si="45"/>
        <v>-28.42</v>
      </c>
      <c r="P79" s="48" t="s">
        <v>54</v>
      </c>
      <c r="Q79" s="48">
        <f t="shared" ref="P79:R83" si="46">ROUND(E79/K79*100-100,2)</f>
        <v>-23.8</v>
      </c>
      <c r="R79" s="48">
        <f t="shared" si="46"/>
        <v>-25.3</v>
      </c>
      <c r="T79" s="8"/>
      <c r="U79" s="8"/>
      <c r="W79" s="10"/>
    </row>
    <row r="80" spans="1:24" x14ac:dyDescent="0.5">
      <c r="A80" s="7"/>
      <c r="B80" s="3" t="s">
        <v>73</v>
      </c>
      <c r="C80" s="11" t="s">
        <v>7</v>
      </c>
      <c r="D80" s="48"/>
      <c r="E80" s="6">
        <f>SUM(E81:E88)</f>
        <v>10657.429358079698</v>
      </c>
      <c r="F80" s="6">
        <f>SUM(F81:F88)</f>
        <v>37523.906295032721</v>
      </c>
      <c r="G80" s="48" t="s">
        <v>110</v>
      </c>
      <c r="H80" s="6">
        <f>SUM(H81:H88)</f>
        <v>9699</v>
      </c>
      <c r="I80" s="6">
        <f>SUM(I81:I88)</f>
        <v>34270</v>
      </c>
      <c r="J80" s="48" t="s">
        <v>110</v>
      </c>
      <c r="K80" s="6">
        <f>SUM(K81:K88)</f>
        <v>7827</v>
      </c>
      <c r="L80" s="6">
        <f>SUM(L81:L88)</f>
        <v>28114</v>
      </c>
      <c r="M80" s="48" t="s">
        <v>54</v>
      </c>
      <c r="N80" s="48">
        <f t="shared" si="45"/>
        <v>9.8800000000000008</v>
      </c>
      <c r="O80" s="48">
        <f t="shared" si="45"/>
        <v>9.49</v>
      </c>
      <c r="P80" s="48" t="s">
        <v>54</v>
      </c>
      <c r="Q80" s="48">
        <f t="shared" si="46"/>
        <v>36.159999999999997</v>
      </c>
      <c r="R80" s="48">
        <f t="shared" si="46"/>
        <v>33.47</v>
      </c>
      <c r="T80" s="8"/>
      <c r="U80" s="8"/>
      <c r="W80" s="10"/>
    </row>
    <row r="81" spans="1:23" x14ac:dyDescent="0.5">
      <c r="A81" s="3"/>
      <c r="B81" s="3" t="s">
        <v>74</v>
      </c>
      <c r="C81" s="11" t="s">
        <v>75</v>
      </c>
      <c r="D81" s="12">
        <v>202.38499999999999</v>
      </c>
      <c r="E81" s="12">
        <v>1021.6929490912</v>
      </c>
      <c r="F81" s="6">
        <v>3597.866308931496</v>
      </c>
      <c r="G81" s="12">
        <v>165</v>
      </c>
      <c r="H81" s="12">
        <v>847</v>
      </c>
      <c r="I81" s="6">
        <v>2993</v>
      </c>
      <c r="J81" s="6">
        <v>134</v>
      </c>
      <c r="K81" s="6">
        <v>589</v>
      </c>
      <c r="L81" s="6">
        <v>2116</v>
      </c>
      <c r="M81" s="48">
        <f>ROUND(D81/G81*100-100,2)</f>
        <v>22.66</v>
      </c>
      <c r="N81" s="48">
        <f t="shared" si="45"/>
        <v>20.62</v>
      </c>
      <c r="O81" s="48">
        <f t="shared" si="45"/>
        <v>20.21</v>
      </c>
      <c r="P81" s="48">
        <f t="shared" si="46"/>
        <v>51.03</v>
      </c>
      <c r="Q81" s="48">
        <f t="shared" si="46"/>
        <v>73.459999999999994</v>
      </c>
      <c r="R81" s="48">
        <f t="shared" si="46"/>
        <v>70.03</v>
      </c>
      <c r="S81" s="14"/>
      <c r="T81" s="8"/>
      <c r="U81" s="8"/>
      <c r="W81" s="10"/>
    </row>
    <row r="82" spans="1:23" x14ac:dyDescent="0.5">
      <c r="A82" s="3"/>
      <c r="B82" s="3" t="s">
        <v>76</v>
      </c>
      <c r="C82" s="11" t="s">
        <v>7</v>
      </c>
      <c r="D82" s="48" t="s">
        <v>110</v>
      </c>
      <c r="E82" s="12">
        <v>102.19796743559999</v>
      </c>
      <c r="F82" s="6">
        <v>359.96084390012174</v>
      </c>
      <c r="G82" s="48" t="s">
        <v>110</v>
      </c>
      <c r="H82" s="12">
        <v>487</v>
      </c>
      <c r="I82" s="6">
        <v>1721</v>
      </c>
      <c r="J82" s="48" t="s">
        <v>110</v>
      </c>
      <c r="K82" s="6">
        <v>580</v>
      </c>
      <c r="L82" s="6">
        <v>2084</v>
      </c>
      <c r="M82" s="48" t="s">
        <v>54</v>
      </c>
      <c r="N82" s="48">
        <f t="shared" si="45"/>
        <v>-79.010000000000005</v>
      </c>
      <c r="O82" s="48">
        <f t="shared" si="45"/>
        <v>-79.08</v>
      </c>
      <c r="P82" s="48"/>
      <c r="Q82" s="48">
        <f t="shared" si="46"/>
        <v>-82.38</v>
      </c>
      <c r="R82" s="48">
        <f t="shared" si="46"/>
        <v>-82.73</v>
      </c>
      <c r="T82" s="8"/>
      <c r="U82" s="8"/>
      <c r="W82" s="10"/>
    </row>
    <row r="83" spans="1:23" x14ac:dyDescent="0.5">
      <c r="B83" s="3" t="s">
        <v>77</v>
      </c>
      <c r="C83" s="11" t="s">
        <v>7</v>
      </c>
      <c r="D83" s="48" t="s">
        <v>110</v>
      </c>
      <c r="E83" s="6">
        <v>2662.2015458197006</v>
      </c>
      <c r="F83" s="6">
        <v>9370.8111139678385</v>
      </c>
      <c r="G83" s="48" t="s">
        <v>110</v>
      </c>
      <c r="H83" s="6">
        <v>2097</v>
      </c>
      <c r="I83" s="6">
        <v>7409</v>
      </c>
      <c r="J83" s="48" t="s">
        <v>110</v>
      </c>
      <c r="K83" s="6">
        <v>1070</v>
      </c>
      <c r="L83" s="6">
        <v>3843</v>
      </c>
      <c r="M83" s="48" t="s">
        <v>54</v>
      </c>
      <c r="N83" s="48">
        <f t="shared" si="45"/>
        <v>26.95</v>
      </c>
      <c r="O83" s="48">
        <f t="shared" si="45"/>
        <v>26.48</v>
      </c>
      <c r="P83" s="48" t="s">
        <v>54</v>
      </c>
      <c r="Q83" s="48">
        <f t="shared" si="46"/>
        <v>148.80000000000001</v>
      </c>
      <c r="R83" s="48">
        <f t="shared" si="46"/>
        <v>143.84</v>
      </c>
      <c r="T83" s="8"/>
      <c r="U83" s="8"/>
      <c r="W83" s="10"/>
    </row>
    <row r="84" spans="1:23" x14ac:dyDescent="0.5">
      <c r="B84" s="3" t="s">
        <v>78</v>
      </c>
      <c r="C84" s="50"/>
      <c r="D84" s="48"/>
      <c r="F84" s="6"/>
      <c r="G84" s="48"/>
      <c r="H84" s="6"/>
      <c r="I84" s="6"/>
      <c r="J84" s="48"/>
      <c r="M84" s="48"/>
      <c r="N84" s="48"/>
      <c r="O84" s="48"/>
      <c r="P84" s="48"/>
      <c r="Q84" s="48"/>
      <c r="R84" s="48"/>
      <c r="T84" s="8"/>
      <c r="U84" s="8"/>
      <c r="W84" s="10"/>
    </row>
    <row r="85" spans="1:23" x14ac:dyDescent="0.5">
      <c r="B85" s="3" t="s">
        <v>79</v>
      </c>
      <c r="C85" s="11" t="s">
        <v>7</v>
      </c>
      <c r="D85" s="48" t="s">
        <v>110</v>
      </c>
      <c r="E85" s="6">
        <v>1224.8492270466998</v>
      </c>
      <c r="F85" s="6">
        <v>4316.1730011279151</v>
      </c>
      <c r="G85" s="48" t="s">
        <v>110</v>
      </c>
      <c r="H85" s="12">
        <v>1384</v>
      </c>
      <c r="I85" s="6">
        <v>4890</v>
      </c>
      <c r="J85" s="48" t="s">
        <v>110</v>
      </c>
      <c r="K85" s="6">
        <v>1454</v>
      </c>
      <c r="L85" s="6">
        <v>5222</v>
      </c>
      <c r="M85" s="48" t="s">
        <v>54</v>
      </c>
      <c r="N85" s="48">
        <f t="shared" ref="M85:N95" si="47">ROUND(E85/H85*100-100,2)</f>
        <v>-11.5</v>
      </c>
      <c r="O85" s="48">
        <f t="shared" ref="O85:O95" si="48">ROUND(F85/I85*100-100,2)</f>
        <v>-11.73</v>
      </c>
      <c r="P85" s="48" t="s">
        <v>54</v>
      </c>
      <c r="Q85" s="48">
        <f t="shared" ref="Q85:Q95" si="49">ROUND(E85/K85*100-100,2)</f>
        <v>-15.76</v>
      </c>
      <c r="R85" s="48">
        <f t="shared" ref="R85:R95" si="50">ROUND(F85/L85*100-100,2)</f>
        <v>-17.350000000000001</v>
      </c>
      <c r="T85" s="8"/>
      <c r="U85" s="8"/>
      <c r="W85" s="10"/>
    </row>
    <row r="86" spans="1:23" x14ac:dyDescent="0.5">
      <c r="B86" s="3" t="s">
        <v>80</v>
      </c>
      <c r="C86" s="11" t="s">
        <v>7</v>
      </c>
      <c r="D86" s="48" t="s">
        <v>110</v>
      </c>
      <c r="E86" s="12">
        <v>569.86712034739992</v>
      </c>
      <c r="F86" s="6">
        <v>2007.1297802999611</v>
      </c>
      <c r="G86" s="48" t="s">
        <v>110</v>
      </c>
      <c r="H86" s="12">
        <v>524</v>
      </c>
      <c r="I86" s="6">
        <v>1852</v>
      </c>
      <c r="J86" s="48" t="s">
        <v>110</v>
      </c>
      <c r="K86" s="6">
        <v>481</v>
      </c>
      <c r="L86" s="6">
        <v>1729</v>
      </c>
      <c r="M86" s="48" t="s">
        <v>54</v>
      </c>
      <c r="N86" s="48">
        <f t="shared" si="47"/>
        <v>8.75</v>
      </c>
      <c r="O86" s="48">
        <f t="shared" si="48"/>
        <v>8.3800000000000008</v>
      </c>
      <c r="P86" s="48" t="s">
        <v>54</v>
      </c>
      <c r="Q86" s="48">
        <f t="shared" si="49"/>
        <v>18.48</v>
      </c>
      <c r="R86" s="48">
        <f t="shared" si="50"/>
        <v>16.09</v>
      </c>
      <c r="T86" s="8"/>
      <c r="U86" s="8"/>
      <c r="W86" s="10"/>
    </row>
    <row r="87" spans="1:23" x14ac:dyDescent="0.5">
      <c r="B87" s="3" t="s">
        <v>108</v>
      </c>
      <c r="C87" s="11" t="s">
        <v>75</v>
      </c>
      <c r="D87" s="12">
        <v>2188.326</v>
      </c>
      <c r="E87" s="12">
        <v>2683.8069409038999</v>
      </c>
      <c r="F87" s="6">
        <v>9449.9803692018286</v>
      </c>
      <c r="G87" s="12">
        <v>1945</v>
      </c>
      <c r="H87" s="12">
        <v>2534</v>
      </c>
      <c r="I87" s="6">
        <v>8954</v>
      </c>
      <c r="J87" s="6">
        <v>1465</v>
      </c>
      <c r="K87" s="6">
        <v>1699</v>
      </c>
      <c r="L87" s="6">
        <v>6103</v>
      </c>
      <c r="M87" s="48">
        <f t="shared" si="47"/>
        <v>12.51</v>
      </c>
      <c r="N87" s="48">
        <f t="shared" si="47"/>
        <v>5.91</v>
      </c>
      <c r="O87" s="48">
        <f t="shared" si="48"/>
        <v>5.54</v>
      </c>
      <c r="P87" s="48">
        <f t="shared" ref="P87" si="51">ROUND(D87/J87*100-100,2)</f>
        <v>49.37</v>
      </c>
      <c r="Q87" s="48">
        <f t="shared" si="49"/>
        <v>57.96</v>
      </c>
      <c r="R87" s="48">
        <f t="shared" si="50"/>
        <v>54.84</v>
      </c>
      <c r="S87" s="14"/>
      <c r="T87" s="8"/>
      <c r="U87" s="8"/>
      <c r="W87" s="10"/>
    </row>
    <row r="88" spans="1:23" x14ac:dyDescent="0.5">
      <c r="B88" s="3" t="s">
        <v>109</v>
      </c>
      <c r="C88" s="11" t="s">
        <v>7</v>
      </c>
      <c r="D88" s="48" t="s">
        <v>110</v>
      </c>
      <c r="E88" s="12">
        <v>2392.8136074351996</v>
      </c>
      <c r="F88" s="6">
        <v>8421.9848776035597</v>
      </c>
      <c r="G88" s="48" t="s">
        <v>110</v>
      </c>
      <c r="H88" s="12">
        <v>1826</v>
      </c>
      <c r="I88" s="6">
        <v>6451</v>
      </c>
      <c r="J88" s="48" t="s">
        <v>110</v>
      </c>
      <c r="K88" s="6">
        <v>1954</v>
      </c>
      <c r="L88" s="6">
        <v>7017</v>
      </c>
      <c r="M88" s="48" t="s">
        <v>54</v>
      </c>
      <c r="N88" s="48">
        <f t="shared" si="47"/>
        <v>31.04</v>
      </c>
      <c r="O88" s="48">
        <f t="shared" si="48"/>
        <v>30.55</v>
      </c>
      <c r="P88" s="48" t="s">
        <v>54</v>
      </c>
      <c r="Q88" s="48">
        <f t="shared" si="49"/>
        <v>22.46</v>
      </c>
      <c r="R88" s="48">
        <f t="shared" si="50"/>
        <v>20.02</v>
      </c>
      <c r="T88" s="8"/>
      <c r="U88" s="8"/>
      <c r="W88" s="10"/>
    </row>
    <row r="89" spans="1:23" x14ac:dyDescent="0.5">
      <c r="A89" s="7"/>
      <c r="B89" s="3" t="s">
        <v>81</v>
      </c>
      <c r="C89" s="11" t="s">
        <v>106</v>
      </c>
      <c r="D89" s="12">
        <v>110.93047399999998</v>
      </c>
      <c r="E89" s="12">
        <v>145.24812671709992</v>
      </c>
      <c r="F89" s="6">
        <v>510.85396757924724</v>
      </c>
      <c r="G89" s="12">
        <v>1</v>
      </c>
      <c r="H89" s="12">
        <v>2</v>
      </c>
      <c r="I89" s="6">
        <v>7</v>
      </c>
      <c r="J89" s="6">
        <v>121</v>
      </c>
      <c r="K89" s="6">
        <v>223</v>
      </c>
      <c r="L89" s="6">
        <v>801</v>
      </c>
      <c r="M89" s="48">
        <f>ROUND(D89/G89*100-100,2)</f>
        <v>10993.05</v>
      </c>
      <c r="N89" s="48">
        <f t="shared" si="47"/>
        <v>7162.41</v>
      </c>
      <c r="O89" s="48">
        <f t="shared" si="48"/>
        <v>7197.91</v>
      </c>
      <c r="P89" s="48">
        <f t="shared" ref="P89" si="52">ROUND(D89/J89*100-100,2)</f>
        <v>-8.32</v>
      </c>
      <c r="Q89" s="48">
        <f t="shared" si="49"/>
        <v>-34.869999999999997</v>
      </c>
      <c r="R89" s="48">
        <f t="shared" si="50"/>
        <v>-36.22</v>
      </c>
      <c r="S89" s="14"/>
      <c r="T89" s="8"/>
      <c r="U89" s="8"/>
      <c r="W89" s="10"/>
    </row>
    <row r="90" spans="1:23" x14ac:dyDescent="0.5">
      <c r="A90" s="7"/>
      <c r="B90" s="3" t="s">
        <v>82</v>
      </c>
      <c r="C90" s="11" t="s">
        <v>7</v>
      </c>
      <c r="D90" s="48" t="s">
        <v>110</v>
      </c>
      <c r="E90" s="12">
        <v>4.7672079957999998</v>
      </c>
      <c r="F90" s="6">
        <v>16.784687160824564</v>
      </c>
      <c r="G90" s="48" t="s">
        <v>110</v>
      </c>
      <c r="H90" s="12">
        <v>8</v>
      </c>
      <c r="I90" s="6">
        <v>27</v>
      </c>
      <c r="J90" s="48" t="s">
        <v>110</v>
      </c>
      <c r="K90" s="6">
        <v>717</v>
      </c>
      <c r="L90" s="6">
        <v>2576</v>
      </c>
      <c r="M90" s="48" t="s">
        <v>54</v>
      </c>
      <c r="N90" s="48">
        <f t="shared" si="47"/>
        <v>-40.409999999999997</v>
      </c>
      <c r="O90" s="48">
        <f t="shared" si="48"/>
        <v>-37.83</v>
      </c>
      <c r="P90" s="48" t="s">
        <v>54</v>
      </c>
      <c r="Q90" s="48">
        <f t="shared" si="49"/>
        <v>-99.34</v>
      </c>
      <c r="R90" s="48">
        <f t="shared" si="50"/>
        <v>-99.35</v>
      </c>
      <c r="T90" s="8"/>
      <c r="U90" s="8"/>
      <c r="W90" s="10"/>
    </row>
    <row r="91" spans="1:23" x14ac:dyDescent="0.5">
      <c r="A91" s="7"/>
      <c r="B91" s="3" t="s">
        <v>83</v>
      </c>
      <c r="C91" s="11" t="s">
        <v>75</v>
      </c>
      <c r="D91" s="61">
        <v>112.479</v>
      </c>
      <c r="E91" s="12">
        <v>222.02397195319998</v>
      </c>
      <c r="F91" s="6">
        <v>781.69403106752668</v>
      </c>
      <c r="G91" s="61">
        <v>73</v>
      </c>
      <c r="H91" s="12">
        <v>191</v>
      </c>
      <c r="I91" s="6">
        <v>673</v>
      </c>
      <c r="J91" s="6">
        <v>53</v>
      </c>
      <c r="K91" s="6">
        <v>132</v>
      </c>
      <c r="L91" s="6">
        <v>473</v>
      </c>
      <c r="M91" s="48">
        <f>ROUND(D91/G91*100-100,2)</f>
        <v>54.08</v>
      </c>
      <c r="N91" s="48">
        <f t="shared" si="47"/>
        <v>16.239999999999998</v>
      </c>
      <c r="O91" s="48">
        <f t="shared" si="48"/>
        <v>16.149999999999999</v>
      </c>
      <c r="P91" s="48">
        <f t="shared" ref="P91:P92" si="53">ROUND(D91/J91*100-100,2)</f>
        <v>112.22</v>
      </c>
      <c r="Q91" s="48">
        <f t="shared" si="49"/>
        <v>68.2</v>
      </c>
      <c r="R91" s="48">
        <f t="shared" si="50"/>
        <v>65.260000000000005</v>
      </c>
      <c r="S91" s="14"/>
      <c r="T91" s="8"/>
      <c r="U91" s="8"/>
      <c r="W91" s="10"/>
    </row>
    <row r="92" spans="1:23" x14ac:dyDescent="0.5">
      <c r="A92" s="7"/>
      <c r="B92" s="3" t="s">
        <v>84</v>
      </c>
      <c r="C92" s="11" t="s">
        <v>67</v>
      </c>
      <c r="D92" s="61">
        <v>1933.4849999999999</v>
      </c>
      <c r="E92" s="12">
        <v>50.723529779199993</v>
      </c>
      <c r="F92" s="6">
        <v>178.52690797676266</v>
      </c>
      <c r="G92" s="61">
        <v>1614</v>
      </c>
      <c r="H92" s="12">
        <v>52</v>
      </c>
      <c r="I92" s="6">
        <v>184</v>
      </c>
      <c r="J92" s="6">
        <v>1583</v>
      </c>
      <c r="K92" s="6">
        <v>46</v>
      </c>
      <c r="L92" s="6">
        <v>167</v>
      </c>
      <c r="M92" s="48">
        <f>ROUND(D92/G92*100-100,2)</f>
        <v>19.79</v>
      </c>
      <c r="N92" s="48">
        <f t="shared" si="47"/>
        <v>-2.4500000000000002</v>
      </c>
      <c r="O92" s="48">
        <f t="shared" si="48"/>
        <v>-2.97</v>
      </c>
      <c r="P92" s="48">
        <f t="shared" si="53"/>
        <v>22.14</v>
      </c>
      <c r="Q92" s="48">
        <f t="shared" si="49"/>
        <v>10.27</v>
      </c>
      <c r="R92" s="48">
        <f t="shared" si="50"/>
        <v>6.9</v>
      </c>
      <c r="S92" s="14"/>
      <c r="T92" s="8"/>
      <c r="U92" s="8"/>
      <c r="W92" s="10"/>
    </row>
    <row r="93" spans="1:23" x14ac:dyDescent="0.5">
      <c r="A93" s="7"/>
      <c r="B93" s="3" t="s">
        <v>85</v>
      </c>
      <c r="C93" s="11" t="s">
        <v>7</v>
      </c>
      <c r="D93" s="48" t="s">
        <v>110</v>
      </c>
      <c r="E93" s="6">
        <v>0</v>
      </c>
      <c r="F93" s="6">
        <v>0</v>
      </c>
      <c r="G93" s="48" t="s">
        <v>110</v>
      </c>
      <c r="H93" s="6">
        <v>47</v>
      </c>
      <c r="I93" s="6">
        <v>166</v>
      </c>
      <c r="J93" s="48" t="s">
        <v>110</v>
      </c>
      <c r="K93" s="6">
        <v>0</v>
      </c>
      <c r="L93" s="6">
        <v>0</v>
      </c>
      <c r="M93" s="48" t="s">
        <v>110</v>
      </c>
      <c r="N93" s="48">
        <f t="shared" ref="N93" si="54">ROUND(E93/H93*100-100,2)</f>
        <v>-100</v>
      </c>
      <c r="O93" s="48">
        <f t="shared" ref="O93" si="55">ROUND(F93/I93*100-100,2)</f>
        <v>-100</v>
      </c>
      <c r="P93" s="48" t="s">
        <v>110</v>
      </c>
      <c r="Q93" s="48">
        <v>0</v>
      </c>
      <c r="R93" s="48">
        <v>0</v>
      </c>
      <c r="T93" s="8"/>
      <c r="U93" s="8"/>
      <c r="W93" s="10"/>
    </row>
    <row r="94" spans="1:23" x14ac:dyDescent="0.5">
      <c r="A94" s="7"/>
      <c r="B94" s="3" t="s">
        <v>86</v>
      </c>
      <c r="C94" s="11" t="s">
        <v>67</v>
      </c>
      <c r="D94" s="12">
        <v>877086.37899999996</v>
      </c>
      <c r="E94" s="12">
        <v>9910.6652794148195</v>
      </c>
      <c r="F94" s="6">
        <v>34924.325601533325</v>
      </c>
      <c r="G94" s="12">
        <v>1107407</v>
      </c>
      <c r="H94" s="12">
        <v>11843</v>
      </c>
      <c r="I94" s="6">
        <v>41848</v>
      </c>
      <c r="J94" s="6">
        <v>403260</v>
      </c>
      <c r="K94" s="6">
        <v>4034</v>
      </c>
      <c r="L94" s="6">
        <v>14492</v>
      </c>
      <c r="M94" s="48">
        <f t="shared" ref="M94:M95" si="56">ROUND(D94/G94*100-100,2)</f>
        <v>-20.8</v>
      </c>
      <c r="N94" s="48">
        <f t="shared" si="47"/>
        <v>-16.32</v>
      </c>
      <c r="O94" s="48">
        <f t="shared" si="48"/>
        <v>-16.54</v>
      </c>
      <c r="P94" s="48">
        <f t="shared" ref="P94:P95" si="57">ROUND(D94/J94*100-100,2)</f>
        <v>117.5</v>
      </c>
      <c r="Q94" s="48">
        <f t="shared" si="49"/>
        <v>145.68</v>
      </c>
      <c r="R94" s="48">
        <f t="shared" si="50"/>
        <v>140.99</v>
      </c>
      <c r="S94" s="14"/>
      <c r="T94" s="8"/>
      <c r="U94" s="8"/>
      <c r="W94" s="10"/>
    </row>
    <row r="95" spans="1:23" x14ac:dyDescent="0.5">
      <c r="A95" s="7"/>
      <c r="B95" s="3" t="s">
        <v>87</v>
      </c>
      <c r="C95" s="11" t="s">
        <v>67</v>
      </c>
      <c r="D95" s="12">
        <v>1167.2825</v>
      </c>
      <c r="E95" s="12">
        <v>647.1679710965999</v>
      </c>
      <c r="F95" s="6">
        <v>2277.6638298548514</v>
      </c>
      <c r="G95" s="12">
        <v>841</v>
      </c>
      <c r="H95" s="12">
        <v>487</v>
      </c>
      <c r="I95" s="6">
        <v>1720</v>
      </c>
      <c r="J95" s="6">
        <v>1643</v>
      </c>
      <c r="K95" s="6">
        <v>815</v>
      </c>
      <c r="L95" s="6">
        <v>2929</v>
      </c>
      <c r="M95" s="48">
        <f t="shared" si="56"/>
        <v>38.799999999999997</v>
      </c>
      <c r="N95" s="48">
        <f t="shared" si="47"/>
        <v>32.89</v>
      </c>
      <c r="O95" s="48">
        <f t="shared" si="48"/>
        <v>32.42</v>
      </c>
      <c r="P95" s="48">
        <f t="shared" si="57"/>
        <v>-28.95</v>
      </c>
      <c r="Q95" s="48">
        <f t="shared" si="49"/>
        <v>-20.59</v>
      </c>
      <c r="R95" s="48">
        <f t="shared" si="50"/>
        <v>-22.24</v>
      </c>
      <c r="S95" s="14"/>
      <c r="T95" s="8"/>
      <c r="U95" s="8"/>
      <c r="W95" s="10"/>
    </row>
    <row r="96" spans="1:23" x14ac:dyDescent="0.5">
      <c r="C96" s="50"/>
      <c r="D96" s="6"/>
      <c r="E96" s="6"/>
      <c r="F96" s="6"/>
      <c r="G96" s="6"/>
      <c r="H96" s="6"/>
      <c r="I96" s="6"/>
      <c r="J96" s="6"/>
      <c r="K96" s="6"/>
      <c r="L96" s="6"/>
      <c r="M96" s="48"/>
      <c r="N96" s="48"/>
      <c r="O96" s="48"/>
      <c r="P96" s="48"/>
      <c r="Q96" s="48"/>
      <c r="R96" s="48"/>
      <c r="W96" s="10"/>
    </row>
    <row r="97" spans="1:23" x14ac:dyDescent="0.5">
      <c r="A97" s="3"/>
      <c r="B97" s="3" t="s">
        <v>88</v>
      </c>
      <c r="C97" s="11"/>
      <c r="D97" s="2"/>
      <c r="E97" s="6">
        <f t="shared" ref="E97:L97" si="58">E8-SUM(E10,E26,E41,E47)</f>
        <v>52212.894513068488</v>
      </c>
      <c r="F97" s="6">
        <f t="shared" si="58"/>
        <v>183925.94893733505</v>
      </c>
      <c r="G97" s="2"/>
      <c r="H97" s="6">
        <f t="shared" si="58"/>
        <v>46676</v>
      </c>
      <c r="I97" s="6">
        <f t="shared" si="58"/>
        <v>164943</v>
      </c>
      <c r="J97" s="6"/>
      <c r="K97" s="6">
        <f t="shared" si="58"/>
        <v>49469</v>
      </c>
      <c r="L97" s="6">
        <f t="shared" si="58"/>
        <v>177687</v>
      </c>
      <c r="M97" s="48"/>
      <c r="N97" s="48">
        <f t="shared" ref="N97" si="59">ROUND(E97/H97*100-100,2)</f>
        <v>11.86</v>
      </c>
      <c r="O97" s="48">
        <f t="shared" ref="O97" si="60">ROUND(F97/I97*100-100,2)</f>
        <v>11.51</v>
      </c>
      <c r="P97" s="48"/>
      <c r="Q97" s="48">
        <f t="shared" ref="Q97" si="61">ROUND(E97/K97*100-100,2)</f>
        <v>5.55</v>
      </c>
      <c r="R97" s="48">
        <f t="shared" ref="R97" si="62">ROUND(F97/L97*100-100,2)</f>
        <v>3.51</v>
      </c>
      <c r="W97" s="10"/>
    </row>
    <row r="98" spans="1:23" x14ac:dyDescent="0.5">
      <c r="A98" s="54"/>
      <c r="B98" s="55"/>
      <c r="C98" s="55"/>
      <c r="D98" s="4"/>
      <c r="E98" s="4"/>
      <c r="F98" s="4"/>
      <c r="G98" s="4"/>
      <c r="H98" s="4"/>
      <c r="I98" s="4"/>
      <c r="J98" s="62"/>
      <c r="K98" s="62"/>
      <c r="L98" s="62"/>
      <c r="M98" s="55"/>
      <c r="N98" s="58"/>
      <c r="O98" s="58"/>
      <c r="P98" s="57"/>
      <c r="Q98" s="55"/>
      <c r="R98" s="57"/>
    </row>
    <row r="99" spans="1:23" x14ac:dyDescent="0.5">
      <c r="A99" s="65" t="s">
        <v>103</v>
      </c>
      <c r="B99" s="65"/>
      <c r="K99" s="63"/>
      <c r="L99" s="63"/>
    </row>
    <row r="100" spans="1:23" ht="21" customHeight="1" x14ac:dyDescent="0.5">
      <c r="A100" s="65"/>
      <c r="B100" s="65" t="s">
        <v>119</v>
      </c>
      <c r="D100" s="7"/>
      <c r="E100" s="7"/>
      <c r="F100" s="7"/>
      <c r="K100" s="64"/>
      <c r="L100" s="64"/>
    </row>
    <row r="101" spans="1:23" x14ac:dyDescent="0.5">
      <c r="A101" s="65"/>
      <c r="B101" s="66" t="s">
        <v>118</v>
      </c>
      <c r="C101" s="3"/>
      <c r="D101" s="7"/>
      <c r="E101" s="7"/>
      <c r="F101" s="7"/>
      <c r="G101" s="11"/>
      <c r="H101"/>
      <c r="I101" s="7"/>
      <c r="K101" s="64"/>
      <c r="L101" s="64"/>
    </row>
    <row r="102" spans="1:23" x14ac:dyDescent="0.5">
      <c r="A102" s="65"/>
      <c r="B102" s="65"/>
    </row>
  </sheetData>
  <mergeCells count="21">
    <mergeCell ref="M5:O5"/>
    <mergeCell ref="P5:R5"/>
    <mergeCell ref="A1:R1"/>
    <mergeCell ref="G4:I4"/>
    <mergeCell ref="E5:F6"/>
    <mergeCell ref="H5:I6"/>
    <mergeCell ref="K5:L6"/>
    <mergeCell ref="B4:B7"/>
    <mergeCell ref="Q6:R6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</mergeCells>
  <phoneticPr fontId="4" type="noConversion"/>
  <pageMargins left="0.11811023622047245" right="0.11811023622047245" top="0.19685039370078741" bottom="0.19685039370078741" header="0" footer="0"/>
  <pageSetup scale="38" orientation="landscape" r:id="rId1"/>
  <headerFooter alignWithMargins="0"/>
  <rowBreaks count="1" manualBreakCount="1">
    <brk id="5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2025-08-18T04:58:46Z</cp:lastPrinted>
  <dcterms:created xsi:type="dcterms:W3CDTF">2007-02-04T08:24:33Z</dcterms:created>
  <dcterms:modified xsi:type="dcterms:W3CDTF">2025-08-18T16:03:10Z</dcterms:modified>
</cp:coreProperties>
</file>